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0\STAT\"/>
    </mc:Choice>
  </mc:AlternateContent>
  <xr:revisionPtr revIDLastSave="0" documentId="13_ncr:1_{0E878264-6A22-452F-99DB-CC21B9B1D2C5}" xr6:coauthVersionLast="41" xr6:coauthVersionMax="41" xr10:uidLastSave="{00000000-0000-0000-0000-000000000000}"/>
  <bookViews>
    <workbookView xWindow="25080" yWindow="-120" windowWidth="25440" windowHeight="15990" xr2:uid="{4EB25D0A-D3A7-4B2B-8AAB-D651F2D648D9}"/>
  </bookViews>
  <sheets>
    <sheet name="Титульный" sheetId="1" r:id="rId1"/>
    <sheet name="Свод" sheetId="2" r:id="rId2"/>
    <sheet name="Информация об организации" sheetId="3" r:id="rId3"/>
    <sheet name="АТЭЦ ДМ_П5" sheetId="4" r:id="rId4"/>
    <sheet name="АТЭЦ НМ_П5" sheetId="5" r:id="rId5"/>
    <sheet name="ЧТЭЦ-1 ДМ_П5" sheetId="6" r:id="rId6"/>
    <sheet name="ЧТЭЦ-1 НМ_П5" sheetId="7" r:id="rId7"/>
    <sheet name="ЧТЭЦ-2_П5" sheetId="8" r:id="rId8"/>
    <sheet name="ЧТЭЦ-3 ДМ_П5" sheetId="9" r:id="rId9"/>
    <sheet name="ЧТЭЦ-3 НМ_П5" sheetId="10" r:id="rId10"/>
    <sheet name="ЧТЭЦ-4 Б1_П5" sheetId="11" r:id="rId11"/>
    <sheet name="ЧТЭЦ-4 Б2_П5" sheetId="12" r:id="rId12"/>
    <sheet name="ЧТЭЦ-4 Б3_П5" sheetId="13" r:id="rId13"/>
    <sheet name="ТТЭЦ-1 ДМ_П5" sheetId="14" r:id="rId14"/>
    <sheet name="ТТЭЦ-1 НМ_П5" sheetId="15" r:id="rId15"/>
    <sheet name="ТТЭЦ-2_П5" sheetId="16" r:id="rId16"/>
    <sheet name="НГРЭС Б1_П5" sheetId="17" r:id="rId17"/>
    <sheet name="НГРЭС Б2_П5" sheetId="18" r:id="rId18"/>
    <sheet name="НГРЭС Б3_П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ДМ_П5'!$A$1:$I$27</definedName>
    <definedName name="_xlnm.Print_Area" localSheetId="4">'АТЭЦ НМ_П5'!$A$1:$I$27</definedName>
    <definedName name="_xlnm.Print_Area" localSheetId="16">'НГРЭС Б1_П5'!$A$1:$I$27</definedName>
    <definedName name="_xlnm.Print_Area" localSheetId="17">'НГРЭС Б2_П5'!$A$1:$I$27</definedName>
    <definedName name="_xlnm.Print_Area" localSheetId="18">'НГРЭС Б3_П5'!$A$1:$I$27</definedName>
    <definedName name="_xlnm.Print_Area" localSheetId="13">'ТТЭЦ-1 ДМ_П5'!$A$1:$I$27</definedName>
    <definedName name="_xlnm.Print_Area" localSheetId="14">'ТТЭЦ-1 НМ_П5'!$A$1:$I$27</definedName>
    <definedName name="_xlnm.Print_Area" localSheetId="15">'ТТЭЦ-2_П5'!$A$1:$I$27</definedName>
    <definedName name="_xlnm.Print_Area" localSheetId="5">'ЧТЭЦ-1 ДМ_П5'!$A$1:$I$27</definedName>
    <definedName name="_xlnm.Print_Area" localSheetId="6">'ЧТЭЦ-1 НМ_П5'!$A$1:$I$27</definedName>
    <definedName name="_xlnm.Print_Area" localSheetId="7">'ЧТЭЦ-2_П5'!$A$1:$I$27</definedName>
    <definedName name="_xlnm.Print_Area" localSheetId="8">'ЧТЭЦ-3 ДМ_П5'!$A$1:$I$27</definedName>
    <definedName name="_xlnm.Print_Area" localSheetId="9">'ЧТЭЦ-3 НМ_П5'!$A$1:$I$27</definedName>
    <definedName name="_xlnm.Print_Area" localSheetId="10">'ЧТЭЦ-4 Б1_П5'!$A$1:$I$27</definedName>
    <definedName name="_xlnm.Print_Area" localSheetId="11">'ЧТЭЦ-4 Б2_П5'!$A$1:$I$27</definedName>
    <definedName name="_xlnm.Print_Area" localSheetId="12">'ЧТЭЦ-4 Б3_П5'!$A$1:$I$27</definedName>
    <definedName name="р">P5_SCOPE_PER_PRT,P6_SCOPE_PER_PRT,P7_SCOPE_PER_PRT,P8_SCOPE_PER_PRT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 i="19" l="1"/>
  <c r="N23" i="19"/>
  <c r="M23" i="19"/>
  <c r="L23" i="19"/>
  <c r="K23" i="19"/>
  <c r="J23" i="19"/>
  <c r="I23" i="19"/>
  <c r="H23" i="19"/>
  <c r="G23" i="19"/>
  <c r="F23" i="19"/>
  <c r="E23" i="19"/>
  <c r="D23" i="19"/>
  <c r="O22" i="19"/>
  <c r="N22" i="19"/>
  <c r="M22" i="19"/>
  <c r="L22" i="19"/>
  <c r="K22" i="19"/>
  <c r="J22" i="19"/>
  <c r="I22" i="19"/>
  <c r="H22" i="19"/>
  <c r="G22" i="19"/>
  <c r="F22" i="19"/>
  <c r="E22" i="19"/>
  <c r="D22" i="19"/>
  <c r="O16" i="19"/>
  <c r="N16" i="19"/>
  <c r="M16" i="19"/>
  <c r="L16" i="19"/>
  <c r="K16" i="19"/>
  <c r="J16" i="19"/>
  <c r="I16" i="19"/>
  <c r="H16" i="19"/>
  <c r="G16" i="19"/>
  <c r="F16" i="19"/>
  <c r="E16" i="19"/>
  <c r="D16" i="19"/>
  <c r="O10" i="19"/>
  <c r="N10" i="19"/>
  <c r="M10" i="19"/>
  <c r="L10" i="19"/>
  <c r="K10" i="19"/>
  <c r="J10" i="19"/>
  <c r="I10" i="19"/>
  <c r="H10" i="19"/>
  <c r="G10" i="19"/>
  <c r="F10" i="19"/>
  <c r="E10" i="19"/>
  <c r="D10" i="19"/>
  <c r="A5" i="19"/>
  <c r="O23" i="18"/>
  <c r="N23" i="18"/>
  <c r="M23" i="18"/>
  <c r="L23" i="18"/>
  <c r="K23" i="18"/>
  <c r="J23" i="18"/>
  <c r="I23" i="18"/>
  <c r="H23" i="18"/>
  <c r="G23" i="18"/>
  <c r="F23" i="18"/>
  <c r="E23" i="18"/>
  <c r="D23" i="18"/>
  <c r="O22" i="18"/>
  <c r="N22" i="18"/>
  <c r="M22" i="18"/>
  <c r="L22" i="18"/>
  <c r="K22" i="18"/>
  <c r="J22" i="18"/>
  <c r="I22" i="18"/>
  <c r="H22" i="18"/>
  <c r="G22" i="18"/>
  <c r="F22" i="18"/>
  <c r="E22" i="18"/>
  <c r="D22" i="18"/>
  <c r="O16" i="18"/>
  <c r="N16" i="18"/>
  <c r="M16" i="18"/>
  <c r="L16" i="18"/>
  <c r="K16" i="18"/>
  <c r="J16" i="18"/>
  <c r="I16" i="18"/>
  <c r="H16" i="18"/>
  <c r="G16" i="18"/>
  <c r="F16" i="18"/>
  <c r="E16" i="18"/>
  <c r="D16" i="18"/>
  <c r="O10" i="18"/>
  <c r="N10" i="18"/>
  <c r="M10" i="18"/>
  <c r="L10" i="18"/>
  <c r="K10" i="18"/>
  <c r="J10" i="18"/>
  <c r="I10" i="18"/>
  <c r="H10" i="18"/>
  <c r="G10" i="18"/>
  <c r="F10" i="18"/>
  <c r="E10" i="18"/>
  <c r="D10" i="18"/>
  <c r="A5" i="18"/>
  <c r="O23" i="17"/>
  <c r="N23" i="17"/>
  <c r="M23" i="17"/>
  <c r="L23" i="17"/>
  <c r="K23" i="17"/>
  <c r="J23" i="17"/>
  <c r="I23" i="17"/>
  <c r="H23" i="17"/>
  <c r="G23" i="17"/>
  <c r="F23" i="17"/>
  <c r="E23" i="17"/>
  <c r="D23" i="17"/>
  <c r="O22" i="17"/>
  <c r="N22" i="17"/>
  <c r="M22" i="17"/>
  <c r="L22" i="17"/>
  <c r="K22" i="17"/>
  <c r="J22" i="17"/>
  <c r="I22" i="17"/>
  <c r="H22" i="17"/>
  <c r="G22" i="17"/>
  <c r="F22" i="17"/>
  <c r="E22" i="17"/>
  <c r="D22" i="17"/>
  <c r="O16" i="17"/>
  <c r="N16" i="17"/>
  <c r="M16" i="17"/>
  <c r="L16" i="17"/>
  <c r="K16" i="17"/>
  <c r="J16" i="17"/>
  <c r="I16" i="17"/>
  <c r="H16" i="17"/>
  <c r="G16" i="17"/>
  <c r="F16" i="17"/>
  <c r="E16" i="17"/>
  <c r="D16" i="17"/>
  <c r="O10" i="17"/>
  <c r="N10" i="17"/>
  <c r="M10" i="17"/>
  <c r="L10" i="17"/>
  <c r="K10" i="17"/>
  <c r="J10" i="17"/>
  <c r="I10" i="17"/>
  <c r="H10" i="17"/>
  <c r="G10" i="17"/>
  <c r="F10" i="17"/>
  <c r="E10" i="17"/>
  <c r="D10" i="17"/>
  <c r="A5" i="17"/>
  <c r="O23" i="16"/>
  <c r="N23" i="16"/>
  <c r="M23" i="16"/>
  <c r="L23" i="16"/>
  <c r="K23" i="16"/>
  <c r="J23" i="16"/>
  <c r="I23" i="16"/>
  <c r="H23" i="16"/>
  <c r="G23" i="16"/>
  <c r="F23" i="16"/>
  <c r="E23" i="16"/>
  <c r="D23" i="16"/>
  <c r="O22" i="16"/>
  <c r="N22" i="16"/>
  <c r="M22" i="16"/>
  <c r="L22" i="16"/>
  <c r="K22" i="16"/>
  <c r="J22" i="16"/>
  <c r="I22" i="16"/>
  <c r="H22" i="16"/>
  <c r="G22" i="16"/>
  <c r="F22" i="16"/>
  <c r="E22" i="16"/>
  <c r="D22" i="16"/>
  <c r="O16" i="16"/>
  <c r="N16" i="16"/>
  <c r="M16" i="16"/>
  <c r="L16" i="16"/>
  <c r="K16" i="16"/>
  <c r="J16" i="16"/>
  <c r="I16" i="16"/>
  <c r="H16" i="16"/>
  <c r="G16" i="16"/>
  <c r="F16" i="16"/>
  <c r="E16" i="16"/>
  <c r="D16" i="16"/>
  <c r="O10" i="16"/>
  <c r="N10" i="16"/>
  <c r="M10" i="16"/>
  <c r="L10" i="16"/>
  <c r="K10" i="16"/>
  <c r="J10" i="16"/>
  <c r="I10" i="16"/>
  <c r="H10" i="16"/>
  <c r="G10" i="16"/>
  <c r="F10" i="16"/>
  <c r="E10" i="16"/>
  <c r="D10" i="16"/>
  <c r="A5" i="16"/>
  <c r="O23" i="15"/>
  <c r="N23" i="15"/>
  <c r="M23" i="15"/>
  <c r="L23" i="15"/>
  <c r="K23" i="15"/>
  <c r="J23" i="15"/>
  <c r="I23" i="15"/>
  <c r="H23" i="15"/>
  <c r="G23" i="15"/>
  <c r="F23" i="15"/>
  <c r="E23" i="15"/>
  <c r="D23" i="15"/>
  <c r="O22" i="15"/>
  <c r="N22" i="15"/>
  <c r="M22" i="15"/>
  <c r="L22" i="15"/>
  <c r="K22" i="15"/>
  <c r="J22" i="15"/>
  <c r="I22" i="15"/>
  <c r="H22" i="15"/>
  <c r="G22" i="15"/>
  <c r="F22" i="15"/>
  <c r="E22" i="15"/>
  <c r="D22" i="15"/>
  <c r="O16" i="15"/>
  <c r="N16" i="15"/>
  <c r="M16" i="15"/>
  <c r="L16" i="15"/>
  <c r="K16" i="15"/>
  <c r="J16" i="15"/>
  <c r="I16" i="15"/>
  <c r="H16" i="15"/>
  <c r="G16" i="15"/>
  <c r="F16" i="15"/>
  <c r="E16" i="15"/>
  <c r="D16" i="15"/>
  <c r="O10" i="15"/>
  <c r="N10" i="15"/>
  <c r="M10" i="15"/>
  <c r="L10" i="15"/>
  <c r="K10" i="15"/>
  <c r="J10" i="15"/>
  <c r="I10" i="15"/>
  <c r="H10" i="15"/>
  <c r="G10" i="15"/>
  <c r="F10" i="15"/>
  <c r="E10" i="15"/>
  <c r="D10" i="15"/>
  <c r="A5" i="15"/>
  <c r="O23" i="14"/>
  <c r="N23" i="14"/>
  <c r="M23" i="14"/>
  <c r="L23" i="14"/>
  <c r="K23" i="14"/>
  <c r="J23" i="14"/>
  <c r="I23" i="14"/>
  <c r="H23" i="14"/>
  <c r="G23" i="14"/>
  <c r="F23" i="14"/>
  <c r="E23" i="14"/>
  <c r="D23" i="14"/>
  <c r="O22" i="14"/>
  <c r="N22" i="14"/>
  <c r="M22" i="14"/>
  <c r="L22" i="14"/>
  <c r="K22" i="14"/>
  <c r="J22" i="14"/>
  <c r="I22" i="14"/>
  <c r="H22" i="14"/>
  <c r="G22" i="14"/>
  <c r="F22" i="14"/>
  <c r="E22" i="14"/>
  <c r="D22" i="14"/>
  <c r="O16" i="14"/>
  <c r="N16" i="14"/>
  <c r="M16" i="14"/>
  <c r="L16" i="14"/>
  <c r="K16" i="14"/>
  <c r="J16" i="14"/>
  <c r="I16" i="14"/>
  <c r="H16" i="14"/>
  <c r="G16" i="14"/>
  <c r="F16" i="14"/>
  <c r="E16" i="14"/>
  <c r="D16" i="14"/>
  <c r="O10" i="14"/>
  <c r="N10" i="14"/>
  <c r="M10" i="14"/>
  <c r="L10" i="14"/>
  <c r="K10" i="14"/>
  <c r="J10" i="14"/>
  <c r="I10" i="14"/>
  <c r="H10" i="14"/>
  <c r="G10" i="14"/>
  <c r="F10" i="14"/>
  <c r="E10" i="14"/>
  <c r="D10" i="14"/>
  <c r="A5" i="14"/>
  <c r="O23" i="13"/>
  <c r="N23" i="13"/>
  <c r="M23" i="13"/>
  <c r="L23" i="13"/>
  <c r="K23" i="13"/>
  <c r="J23" i="13"/>
  <c r="I23" i="13"/>
  <c r="H23" i="13"/>
  <c r="G23" i="13"/>
  <c r="F23" i="13"/>
  <c r="E23" i="13"/>
  <c r="D23" i="13"/>
  <c r="O22" i="13"/>
  <c r="N22" i="13"/>
  <c r="M22" i="13"/>
  <c r="L22" i="13"/>
  <c r="K22" i="13"/>
  <c r="J22" i="13"/>
  <c r="I22" i="13"/>
  <c r="H22" i="13"/>
  <c r="G22" i="13"/>
  <c r="F22" i="13"/>
  <c r="E22" i="13"/>
  <c r="D22" i="13"/>
  <c r="O16" i="13"/>
  <c r="N16" i="13"/>
  <c r="M16" i="13"/>
  <c r="L16" i="13"/>
  <c r="K16" i="13"/>
  <c r="J16" i="13"/>
  <c r="I16" i="13"/>
  <c r="H16" i="13"/>
  <c r="G16" i="13"/>
  <c r="F16" i="13"/>
  <c r="E16" i="13"/>
  <c r="D16" i="13"/>
  <c r="O10" i="13"/>
  <c r="N10" i="13"/>
  <c r="M10" i="13"/>
  <c r="L10" i="13"/>
  <c r="K10" i="13"/>
  <c r="J10" i="13"/>
  <c r="I10" i="13"/>
  <c r="H10" i="13"/>
  <c r="G10" i="13"/>
  <c r="F10" i="13"/>
  <c r="E10" i="13"/>
  <c r="D10" i="13"/>
  <c r="A5" i="13"/>
  <c r="O23" i="12"/>
  <c r="N23" i="12"/>
  <c r="M23" i="12"/>
  <c r="L23" i="12"/>
  <c r="K23" i="12"/>
  <c r="J23" i="12"/>
  <c r="I23" i="12"/>
  <c r="H23" i="12"/>
  <c r="G23" i="12"/>
  <c r="F23" i="12"/>
  <c r="E23" i="12"/>
  <c r="D23" i="12"/>
  <c r="O22" i="12"/>
  <c r="N22" i="12"/>
  <c r="M22" i="12"/>
  <c r="L22" i="12"/>
  <c r="K22" i="12"/>
  <c r="J22" i="12"/>
  <c r="I22" i="12"/>
  <c r="H22" i="12"/>
  <c r="G22" i="12"/>
  <c r="F22" i="12"/>
  <c r="E22" i="12"/>
  <c r="D22" i="12"/>
  <c r="O16" i="12"/>
  <c r="N16" i="12"/>
  <c r="M16" i="12"/>
  <c r="L16" i="12"/>
  <c r="K16" i="12"/>
  <c r="J16" i="12"/>
  <c r="I16" i="12"/>
  <c r="H16" i="12"/>
  <c r="G16" i="12"/>
  <c r="F16" i="12"/>
  <c r="E16" i="12"/>
  <c r="D16" i="12"/>
  <c r="O10" i="12"/>
  <c r="N10" i="12"/>
  <c r="M10" i="12"/>
  <c r="L10" i="12"/>
  <c r="K10" i="12"/>
  <c r="J10" i="12"/>
  <c r="I10" i="12"/>
  <c r="H10" i="12"/>
  <c r="G10" i="12"/>
  <c r="F10" i="12"/>
  <c r="E10" i="12"/>
  <c r="D10" i="12"/>
  <c r="A5" i="12"/>
  <c r="O23" i="11"/>
  <c r="N23" i="11"/>
  <c r="M23" i="11"/>
  <c r="L23" i="11"/>
  <c r="K23" i="11"/>
  <c r="J23" i="11"/>
  <c r="I23" i="11"/>
  <c r="H23" i="11"/>
  <c r="G23" i="11"/>
  <c r="F23" i="11"/>
  <c r="E23" i="11"/>
  <c r="D23" i="11"/>
  <c r="O22" i="11"/>
  <c r="N22" i="11"/>
  <c r="M22" i="11"/>
  <c r="L22" i="11"/>
  <c r="K22" i="11"/>
  <c r="J22" i="11"/>
  <c r="I22" i="11"/>
  <c r="H22" i="11"/>
  <c r="G22" i="11"/>
  <c r="F22" i="11"/>
  <c r="E22" i="11"/>
  <c r="D22" i="11"/>
  <c r="O16" i="11"/>
  <c r="N16" i="11"/>
  <c r="M16" i="11"/>
  <c r="L16" i="11"/>
  <c r="K16" i="11"/>
  <c r="J16" i="11"/>
  <c r="I16" i="11"/>
  <c r="H16" i="11"/>
  <c r="G16" i="11"/>
  <c r="F16" i="11"/>
  <c r="E16" i="11"/>
  <c r="D16" i="11"/>
  <c r="O10" i="11"/>
  <c r="N10" i="11"/>
  <c r="M10" i="11"/>
  <c r="L10" i="11"/>
  <c r="K10" i="11"/>
  <c r="J10" i="11"/>
  <c r="I10" i="11"/>
  <c r="H10" i="11"/>
  <c r="G10" i="11"/>
  <c r="F10" i="11"/>
  <c r="E10" i="11"/>
  <c r="D10" i="11"/>
  <c r="A5" i="11"/>
  <c r="O23" i="10"/>
  <c r="N23" i="10"/>
  <c r="M23" i="10"/>
  <c r="L23" i="10"/>
  <c r="K23" i="10"/>
  <c r="J23" i="10"/>
  <c r="I23" i="10"/>
  <c r="H23" i="10"/>
  <c r="G23" i="10"/>
  <c r="F23" i="10"/>
  <c r="E23" i="10"/>
  <c r="D23" i="10"/>
  <c r="O22" i="10"/>
  <c r="N22" i="10"/>
  <c r="M22" i="10"/>
  <c r="L22" i="10"/>
  <c r="K22" i="10"/>
  <c r="J22" i="10"/>
  <c r="I22" i="10"/>
  <c r="H22" i="10"/>
  <c r="G22" i="10"/>
  <c r="F22" i="10"/>
  <c r="E22" i="10"/>
  <c r="D22" i="10"/>
  <c r="O16" i="10"/>
  <c r="N16" i="10"/>
  <c r="M16" i="10"/>
  <c r="L16" i="10"/>
  <c r="K16" i="10"/>
  <c r="J16" i="10"/>
  <c r="I16" i="10"/>
  <c r="H16" i="10"/>
  <c r="G16" i="10"/>
  <c r="F16" i="10"/>
  <c r="E16" i="10"/>
  <c r="D16" i="10"/>
  <c r="O10" i="10"/>
  <c r="N10" i="10"/>
  <c r="M10" i="10"/>
  <c r="L10" i="10"/>
  <c r="K10" i="10"/>
  <c r="J10" i="10"/>
  <c r="I10" i="10"/>
  <c r="H10" i="10"/>
  <c r="G10" i="10"/>
  <c r="F10" i="10"/>
  <c r="E10" i="10"/>
  <c r="D10" i="10"/>
  <c r="A5" i="10"/>
  <c r="O23" i="9"/>
  <c r="N23" i="9"/>
  <c r="M23" i="9"/>
  <c r="L23" i="9"/>
  <c r="K23" i="9"/>
  <c r="J23" i="9"/>
  <c r="I23" i="9"/>
  <c r="H23" i="9"/>
  <c r="G23" i="9"/>
  <c r="F23" i="9"/>
  <c r="E23" i="9"/>
  <c r="D23" i="9"/>
  <c r="O22" i="9"/>
  <c r="N22" i="9"/>
  <c r="M22" i="9"/>
  <c r="L22" i="9"/>
  <c r="K22" i="9"/>
  <c r="J22" i="9"/>
  <c r="I22" i="9"/>
  <c r="H22" i="9"/>
  <c r="G22" i="9"/>
  <c r="F22" i="9"/>
  <c r="E22" i="9"/>
  <c r="D22" i="9"/>
  <c r="O16" i="9"/>
  <c r="N16" i="9"/>
  <c r="M16" i="9"/>
  <c r="L16" i="9"/>
  <c r="K16" i="9"/>
  <c r="J16" i="9"/>
  <c r="I16" i="9"/>
  <c r="H16" i="9"/>
  <c r="G16" i="9"/>
  <c r="F16" i="9"/>
  <c r="E16" i="9"/>
  <c r="D16" i="9"/>
  <c r="O10" i="9"/>
  <c r="N10" i="9"/>
  <c r="M10" i="9"/>
  <c r="L10" i="9"/>
  <c r="K10" i="9"/>
  <c r="J10" i="9"/>
  <c r="I10" i="9"/>
  <c r="H10" i="9"/>
  <c r="G10" i="9"/>
  <c r="F10" i="9"/>
  <c r="E10" i="9"/>
  <c r="D10" i="9"/>
  <c r="A5" i="9"/>
  <c r="O23" i="8"/>
  <c r="N23" i="8"/>
  <c r="M23" i="8"/>
  <c r="L23" i="8"/>
  <c r="K23" i="8"/>
  <c r="J23" i="8"/>
  <c r="I23" i="8"/>
  <c r="H23" i="8"/>
  <c r="G23" i="8"/>
  <c r="F23" i="8"/>
  <c r="E23" i="8"/>
  <c r="D23" i="8"/>
  <c r="O22" i="8"/>
  <c r="N22" i="8"/>
  <c r="M22" i="8"/>
  <c r="L22" i="8"/>
  <c r="K22" i="8"/>
  <c r="J22" i="8"/>
  <c r="I22" i="8"/>
  <c r="H22" i="8"/>
  <c r="G22" i="8"/>
  <c r="F22" i="8"/>
  <c r="E22" i="8"/>
  <c r="D22" i="8"/>
  <c r="O16" i="8"/>
  <c r="N16" i="8"/>
  <c r="M16" i="8"/>
  <c r="L16" i="8"/>
  <c r="K16" i="8"/>
  <c r="J16" i="8"/>
  <c r="I16" i="8"/>
  <c r="H16" i="8"/>
  <c r="G16" i="8"/>
  <c r="F16" i="8"/>
  <c r="E16" i="8"/>
  <c r="D16" i="8"/>
  <c r="O10" i="8"/>
  <c r="N10" i="8"/>
  <c r="M10" i="8"/>
  <c r="L10" i="8"/>
  <c r="K10" i="8"/>
  <c r="J10" i="8"/>
  <c r="I10" i="8"/>
  <c r="H10" i="8"/>
  <c r="G10" i="8"/>
  <c r="F10" i="8"/>
  <c r="E10" i="8"/>
  <c r="D10" i="8"/>
  <c r="A5" i="8"/>
  <c r="O23" i="7"/>
  <c r="N23" i="7"/>
  <c r="M23" i="7"/>
  <c r="L23" i="7"/>
  <c r="K23" i="7"/>
  <c r="J23" i="7"/>
  <c r="I23" i="7"/>
  <c r="H23" i="7"/>
  <c r="G23" i="7"/>
  <c r="F23" i="7"/>
  <c r="E23" i="7"/>
  <c r="D23" i="7"/>
  <c r="O22" i="7"/>
  <c r="N22" i="7"/>
  <c r="M22" i="7"/>
  <c r="L22" i="7"/>
  <c r="K22" i="7"/>
  <c r="J22" i="7"/>
  <c r="I22" i="7"/>
  <c r="H22" i="7"/>
  <c r="G22" i="7"/>
  <c r="F22" i="7"/>
  <c r="E22" i="7"/>
  <c r="D22" i="7"/>
  <c r="O16" i="7"/>
  <c r="N16" i="7"/>
  <c r="M16" i="7"/>
  <c r="L16" i="7"/>
  <c r="K16" i="7"/>
  <c r="J16" i="7"/>
  <c r="I16" i="7"/>
  <c r="H16" i="7"/>
  <c r="G16" i="7"/>
  <c r="F16" i="7"/>
  <c r="E16" i="7"/>
  <c r="D16" i="7"/>
  <c r="O10" i="7"/>
  <c r="N10" i="7"/>
  <c r="M10" i="7"/>
  <c r="L10" i="7"/>
  <c r="K10" i="7"/>
  <c r="J10" i="7"/>
  <c r="I10" i="7"/>
  <c r="H10" i="7"/>
  <c r="G10" i="7"/>
  <c r="F10" i="7"/>
  <c r="E10" i="7"/>
  <c r="D10" i="7"/>
  <c r="A5" i="7"/>
  <c r="O23" i="6"/>
  <c r="N23" i="6"/>
  <c r="M23" i="6"/>
  <c r="L23" i="6"/>
  <c r="K23" i="6"/>
  <c r="J23" i="6"/>
  <c r="I23" i="6"/>
  <c r="H23" i="6"/>
  <c r="G23" i="6"/>
  <c r="F23" i="6"/>
  <c r="E23" i="6"/>
  <c r="D23" i="6"/>
  <c r="O22" i="6"/>
  <c r="N22" i="6"/>
  <c r="M22" i="6"/>
  <c r="L22" i="6"/>
  <c r="K22" i="6"/>
  <c r="J22" i="6"/>
  <c r="I22" i="6"/>
  <c r="H22" i="6"/>
  <c r="G22" i="6"/>
  <c r="F22" i="6"/>
  <c r="E22" i="6"/>
  <c r="D22" i="6"/>
  <c r="O16" i="6"/>
  <c r="N16" i="6"/>
  <c r="M16" i="6"/>
  <c r="L16" i="6"/>
  <c r="K16" i="6"/>
  <c r="J16" i="6"/>
  <c r="I16" i="6"/>
  <c r="H16" i="6"/>
  <c r="G16" i="6"/>
  <c r="F16" i="6"/>
  <c r="E16" i="6"/>
  <c r="D16" i="6"/>
  <c r="O10" i="6"/>
  <c r="N10" i="6"/>
  <c r="M10" i="6"/>
  <c r="L10" i="6"/>
  <c r="K10" i="6"/>
  <c r="J10" i="6"/>
  <c r="I10" i="6"/>
  <c r="H10" i="6"/>
  <c r="G10" i="6"/>
  <c r="F10" i="6"/>
  <c r="E10" i="6"/>
  <c r="D10" i="6"/>
  <c r="A5" i="6"/>
  <c r="O23" i="5"/>
  <c r="N23" i="5"/>
  <c r="M23" i="5"/>
  <c r="L23" i="5"/>
  <c r="K23" i="5"/>
  <c r="J23" i="5"/>
  <c r="I23" i="5"/>
  <c r="H23" i="5"/>
  <c r="G23" i="5"/>
  <c r="F23" i="5"/>
  <c r="E23" i="5"/>
  <c r="D23" i="5"/>
  <c r="O22" i="5"/>
  <c r="N22" i="5"/>
  <c r="M22" i="5"/>
  <c r="L22" i="5"/>
  <c r="K22" i="5"/>
  <c r="J22" i="5"/>
  <c r="I22" i="5"/>
  <c r="H22" i="5"/>
  <c r="G22" i="5"/>
  <c r="F22" i="5"/>
  <c r="E22" i="5"/>
  <c r="D22" i="5"/>
  <c r="O16" i="5"/>
  <c r="N16" i="5"/>
  <c r="M16" i="5"/>
  <c r="L16" i="5"/>
  <c r="K16" i="5"/>
  <c r="J16" i="5"/>
  <c r="I16" i="5"/>
  <c r="H16" i="5"/>
  <c r="G16" i="5"/>
  <c r="F16" i="5"/>
  <c r="E16" i="5"/>
  <c r="D16" i="5"/>
  <c r="O10" i="5"/>
  <c r="N10" i="5"/>
  <c r="M10" i="5"/>
  <c r="L10" i="5"/>
  <c r="K10" i="5"/>
  <c r="J10" i="5"/>
  <c r="I10" i="5"/>
  <c r="H10" i="5"/>
  <c r="G10" i="5"/>
  <c r="F10" i="5"/>
  <c r="E10" i="5"/>
  <c r="D10" i="5"/>
  <c r="A5" i="5"/>
  <c r="O23" i="4"/>
  <c r="N23" i="4"/>
  <c r="M23" i="4"/>
  <c r="L23" i="4"/>
  <c r="K23" i="4"/>
  <c r="J23" i="4"/>
  <c r="I23" i="4"/>
  <c r="H23" i="4"/>
  <c r="G23" i="4"/>
  <c r="F23" i="4"/>
  <c r="E23" i="4"/>
  <c r="D23" i="4"/>
  <c r="O22" i="4"/>
  <c r="N22" i="4"/>
  <c r="M22" i="4"/>
  <c r="L22" i="4"/>
  <c r="K22" i="4"/>
  <c r="J22" i="4"/>
  <c r="I22" i="4"/>
  <c r="H22" i="4"/>
  <c r="G22" i="4"/>
  <c r="F22" i="4"/>
  <c r="E22" i="4"/>
  <c r="D22" i="4"/>
  <c r="O16" i="4"/>
  <c r="N16" i="4"/>
  <c r="M16" i="4"/>
  <c r="L16" i="4"/>
  <c r="K16" i="4"/>
  <c r="J16" i="4"/>
  <c r="I16" i="4"/>
  <c r="H16" i="4"/>
  <c r="G16" i="4"/>
  <c r="F16" i="4"/>
  <c r="E16" i="4"/>
  <c r="D16" i="4"/>
  <c r="O10" i="4"/>
  <c r="N10" i="4"/>
  <c r="M10" i="4"/>
  <c r="L10" i="4"/>
  <c r="K10" i="4"/>
  <c r="J10" i="4"/>
  <c r="I10" i="4"/>
  <c r="H10" i="4"/>
  <c r="G10" i="4"/>
  <c r="F10" i="4"/>
  <c r="E10" i="4"/>
  <c r="D10" i="4"/>
  <c r="A5" i="4"/>
  <c r="B3" i="2"/>
  <c r="A2" i="2"/>
</calcChain>
</file>

<file path=xl/sharedStrings.xml><?xml version="1.0" encoding="utf-8"?>
<sst xmlns="http://schemas.openxmlformats.org/spreadsheetml/2006/main" count="1559" uniqueCount="82">
  <si>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</si>
  <si>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</si>
  <si>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t>
  </si>
  <si>
    <t xml:space="preserve"> </t>
  </si>
  <si>
    <t>на</t>
  </si>
  <si>
    <t>год</t>
  </si>
  <si>
    <t>полное наименование юридического лица</t>
  </si>
  <si>
    <t>Публичное акционерное общество "Фортум"</t>
  </si>
  <si>
    <t>сокращенное наименование юридического лица</t>
  </si>
  <si>
    <t>ПАО "Фортум"</t>
  </si>
  <si>
    <t>наименование генерирующего объекта</t>
  </si>
  <si>
    <t>Аргаяшская ТЭЦ без ДПМ/НВ</t>
  </si>
  <si>
    <t>Аргаяшская ТЭЦ (ТГ 4) НВ</t>
  </si>
  <si>
    <t>Челябинская ТЭЦ-1 без ДПМ/НВ</t>
  </si>
  <si>
    <t>Челябинская ТЭЦ-1 (ТГ-10, ТГ-11) НВ</t>
  </si>
  <si>
    <t>Челябинская ТЭЦ-2</t>
  </si>
  <si>
    <t>Челябинская ТЭЦ-3 без ДПМ/НВ</t>
  </si>
  <si>
    <t>Челябинская ТЭЦ-3 (БЛ 3) ДПМ</t>
  </si>
  <si>
    <t>Челябинская ТЭЦ-4 (БЛ 1) ДПМ</t>
  </si>
  <si>
    <t>Челябинская ТЭЦ-4 (БЛ 2) ДПМ</t>
  </si>
  <si>
    <t>Челябинская ТЭЦ-4 (БЛ 3) НВ</t>
  </si>
  <si>
    <t>Тюменская ТЭЦ-1 без ДПМ/НВ</t>
  </si>
  <si>
    <t>Тюменская ТЭЦ-1 (БЛ 2) ДПМ</t>
  </si>
  <si>
    <t>Тюменская ТЭЦ-2</t>
  </si>
  <si>
    <t>Няганская ГРЭС (БЛ 1) ДПМ</t>
  </si>
  <si>
    <t>Няганская ГРЭС (БЛ 2) ДПМ</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</si>
  <si>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</si>
  <si>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</si>
  <si>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</si>
  <si>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</si>
  <si>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Аргаяшская ТЭЦ (ТГ 4)</t>
  </si>
  <si>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</si>
  <si>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</si>
  <si>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</si>
  <si>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</si>
  <si>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</si>
  <si>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</si>
  <si>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</si>
  <si>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</si>
  <si>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</si>
  <si>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</si>
  <si>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</si>
  <si>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</si>
  <si>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Чуваев Александр Анатольевич</t>
  </si>
  <si>
    <t>Адрес электронной почты</t>
  </si>
  <si>
    <t>fortum@fortum.ru</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</si>
  <si>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</si>
  <si>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</si>
  <si>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</si>
  <si>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</si>
  <si>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</si>
  <si>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</si>
  <si>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</si>
  <si>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</si>
  <si>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</si>
  <si>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</si>
  <si>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</si>
  <si>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</si>
  <si>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</si>
  <si>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</si>
  <si>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</si>
  <si>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</si>
  <si>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</si>
  <si>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</si>
  <si>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</si>
  <si>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</si>
  <si>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</si>
  <si>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</si>
  <si>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</si>
  <si>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</si>
  <si>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</si>
  <si>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</si>
  <si>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</si>
  <si>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</si>
  <si>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</si>
  <si>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</si>
  <si>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</si>
  <si>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</si>
  <si>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</si>
  <si>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</si>
  <si>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&lt;**&gt; Для фактического периода указываются утвержденные тарифы. В 2018 году не применялись.</t>
  </si>
  <si>
    <t>&lt;***&gt; Информация отсутствует в связи с тем, что в Приказе № 1759/17 от 22.12.2017 "Об утверждении цен (тарифов) на электрическую энергию на 2018 год, поставляемую в условиях ограничения или отсутствия конкуренции при введении государственного регулирования" и Приказе № 1826/18 от 21.12.2018 "Об утверждении цен (тарифов) на электрическую энергию на 2019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</si>
</sst>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2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3" xfId="1" applyFont="1" applyBorder="1" applyAlignment="1">
      <alignment vertical="center"/>
    </xf>
    <xf numFmtId="0" fontId="10" fillId="0" borderId="15" xfId="1" applyFont="1" applyBorder="1" applyAlignment="1">
      <alignment vertical="center"/>
    </xf>
    <xf numFmtId="0" fontId="10" fillId="0" borderId="18"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0" fontId="2" fillId="0" borderId="19" xfId="0" applyFont="1" applyFill="1" applyBorder="1" applyAlignment="1">
      <alignment horizontal="left" vertical="center" wrapText="1" indent="2"/>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2" fontId="2" fillId="0" borderId="1" xfId="0" applyNumberFormat="1" applyFont="1" applyBorder="1" applyAlignment="1">
      <alignment horizontal="right" vertical="center"/>
    </xf>
    <xf numFmtId="4" fontId="2" fillId="0" borderId="0" xfId="0" applyNumberFormat="1" applyFont="1" applyAlignment="1">
      <alignment vertical="center"/>
    </xf>
    <xf numFmtId="0" fontId="10" fillId="0" borderId="10" xfId="1"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7"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2"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7"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a16="http://schemas.microsoft.com/office/drawing/2014/main"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8/&#1055;&#1088;&#1086;&#1077;&#1082;&#1090;&#1099;/STAT/&#1055;&#1088;&#1080;&#1082;&#1072;&#1079;%2012.12.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9/STAT/&#1055;&#1088;&#1080;&#1083;&#1086;&#1078;&#1077;&#1085;&#1080;&#1077;%20&#1075;&#1086;&#1089;&#1088;&#1077;&#1075;_13.12.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40;&#1088;&#1075;&#1072;&#1103;&#1096;&#1089;&#1082;&#1072;&#1103;%20&#1058;&#1069;&#1062;%20&#1073;&#1077;&#1079;%20&#1044;&#1055;&#1052;_STAT.FUEL.GRES.2020(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40;&#1088;&#1075;&#1072;&#1103;&#1096;&#1089;&#1082;&#1072;&#1103;%20&#1058;&#1069;&#1062;%20&#1058;&#1043;-4%20&#1053;&#1042;_STAT.FUEL.GRES.2020(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1%20&#1073;&#1077;&#1079;%20&#1044;&#1055;&#1052;_&#1053;&#1042;_STAT.FUEL.GRES.2020(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1%20(&#1058;&#1043;-10,11)%20&#1053;&#1042;_STAT.FUEL.GRES.2020(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2_STAT.FUEL.GRES.2020(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3%20&#1073;&#1077;&#1079;%20&#1044;&#1055;&#1052;_&#1053;&#1042;_STAT.FUEL.GRES.2020(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3%20&#1041;&#1051;-3%20&#1044;&#1055;&#1052;_STAT.FUEL.GRES.2020(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4%20&#1041;&#1051;-1%20&#1044;&#1055;&#1052;_STAT.FUEL.GRES.2020(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4%20&#1041;&#1051;-2%20&#1044;&#1055;&#1052;_STAT.FUEL.GRES.2020(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63;&#1077;&#1083;&#1103;&#1073;&#1080;&#1085;&#1089;&#1082;&#1072;&#1103;%20&#1058;&#1069;&#1062;-4%20&#1041;&#1051;-3%20&#1053;&#1042;_STAT.FUEL.GRES.2020(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8;&#1102;&#1084;&#1077;&#1085;&#1089;&#1082;&#1072;&#1103;%20&#1058;&#1069;&#1062;-1%20&#1073;&#1077;&#1079;%20&#1044;&#1055;&#1052;_&#1053;&#1042;_STAT.FUEL.GRES.2020(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8;&#1102;&#1084;&#1077;&#1085;&#1089;&#1082;&#1072;&#1103;%20&#1058;&#1069;&#1062;-1%20&#1041;&#1051;-2%20&#1044;&#1055;&#1052;_&#1053;&#1042;_STAT.FUEL.GRES.2020(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8;&#1102;&#1084;&#1077;&#1085;&#1089;&#1082;&#1072;&#1103;%20&#1058;&#1069;&#1062;-2_STAT.FUEL.GRES.2020(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3;&#1103;&#1075;&#1072;&#1085;&#1089;&#1082;&#1072;&#1103;%20&#1043;&#1056;&#1069;&#1057;%20&#1041;&#1051;-1%20&#1044;&#1055;&#1052;_STAT.FUEL.GRES.2020(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3;&#1103;&#1075;&#1072;&#1085;&#1089;&#1082;&#1072;&#1103;%20&#1043;&#1056;&#1069;&#1057;%20&#1041;&#1051;-2%20&#1044;&#1055;&#1052;_STAT.FUEL.GRES.2020(v1.0).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20/STAT.FUEL.GRES/&#1055;&#1040;&#1054;%20&#1060;&#1086;&#1088;&#1090;&#1091;&#1084;_&#1053;&#1103;&#1075;&#1072;&#1085;&#1089;&#1082;&#1072;&#1103;%20&#1043;&#1056;&#1069;&#1057;%20&#1041;&#1051;-3%20&#1044;&#1055;&#1052;_STAT.FUEL.GRES.2020(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2.2017"/>
      <sheetName val="12.12.2017"/>
      <sheetName val="Рег уровни 2018(К+)"/>
      <sheetName val="Сравнение 2018 к 2017"/>
    </sheetNames>
    <sheetDataSet>
      <sheetData sheetId="0"/>
      <sheetData sheetId="1">
        <row r="282">
          <cell r="D282">
            <v>792.33084684599203</v>
          </cell>
          <cell r="E282">
            <v>792.33084684599203</v>
          </cell>
          <cell r="F282">
            <v>792.33084684599203</v>
          </cell>
          <cell r="G282">
            <v>785.19633257858743</v>
          </cell>
          <cell r="H282">
            <v>792.33084684599203</v>
          </cell>
          <cell r="I282">
            <v>792.33084684599203</v>
          </cell>
          <cell r="J282">
            <v>817.02099463665729</v>
          </cell>
          <cell r="K282">
            <v>817.02099463665729</v>
          </cell>
          <cell r="L282">
            <v>817.02099463665729</v>
          </cell>
          <cell r="M282">
            <v>809.66415883226091</v>
          </cell>
          <cell r="N282">
            <v>817.02099463665729</v>
          </cell>
          <cell r="O282">
            <v>817.02099463665729</v>
          </cell>
        </row>
        <row r="283">
          <cell r="D283">
            <v>808.04379219979694</v>
          </cell>
          <cell r="E283">
            <v>808.04379219979694</v>
          </cell>
          <cell r="F283">
            <v>808.04379219979694</v>
          </cell>
          <cell r="G283">
            <v>808.04379219979694</v>
          </cell>
          <cell r="H283">
            <v>808.04379219979694</v>
          </cell>
          <cell r="I283">
            <v>808.04379219979694</v>
          </cell>
          <cell r="J283">
            <v>833.91993032292658</v>
          </cell>
          <cell r="K283">
            <v>833.91993032292658</v>
          </cell>
          <cell r="L283">
            <v>833.91993032292658</v>
          </cell>
          <cell r="M283">
            <v>833.91993032292658</v>
          </cell>
          <cell r="N283">
            <v>833.91993032292658</v>
          </cell>
          <cell r="O283">
            <v>833.91993032292658</v>
          </cell>
        </row>
        <row r="284">
          <cell r="D284">
            <v>757.81832744008318</v>
          </cell>
          <cell r="E284">
            <v>757.81832744008318</v>
          </cell>
          <cell r="F284">
            <v>757.81832744008318</v>
          </cell>
          <cell r="G284">
            <v>757.44334959299204</v>
          </cell>
          <cell r="H284">
            <v>757.81832744008318</v>
          </cell>
          <cell r="I284">
            <v>757.81832744008318</v>
          </cell>
          <cell r="J284">
            <v>782.44427241145888</v>
          </cell>
          <cell r="K284">
            <v>782.44427241145888</v>
          </cell>
          <cell r="L284">
            <v>782.44427241145888</v>
          </cell>
          <cell r="M284">
            <v>782.05710934332785</v>
          </cell>
          <cell r="N284">
            <v>782.44427241145888</v>
          </cell>
          <cell r="O284">
            <v>782.44427241145888</v>
          </cell>
        </row>
        <row r="285">
          <cell r="D285">
            <v>652.06728424490768</v>
          </cell>
          <cell r="E285">
            <v>652.06728424490768</v>
          </cell>
          <cell r="F285">
            <v>652.06728424490768</v>
          </cell>
          <cell r="G285">
            <v>652.06728424490768</v>
          </cell>
          <cell r="H285">
            <v>652.06728424490768</v>
          </cell>
          <cell r="I285">
            <v>652.06728424490768</v>
          </cell>
          <cell r="J285">
            <v>674.11977167915768</v>
          </cell>
          <cell r="K285">
            <v>674.11977167915768</v>
          </cell>
          <cell r="L285">
            <v>674.11977167915768</v>
          </cell>
          <cell r="M285">
            <v>674.11977167915768</v>
          </cell>
          <cell r="N285">
            <v>674.11977167915768</v>
          </cell>
          <cell r="O285">
            <v>674.11977167915768</v>
          </cell>
        </row>
        <row r="286">
          <cell r="D286">
            <v>617.33741889210967</v>
          </cell>
          <cell r="E286">
            <v>617.33741889210967</v>
          </cell>
          <cell r="F286">
            <v>617.33741889210967</v>
          </cell>
          <cell r="G286">
            <v>617.33741889210967</v>
          </cell>
          <cell r="H286">
            <v>617.33741889210967</v>
          </cell>
          <cell r="I286">
            <v>617.33741889210967</v>
          </cell>
          <cell r="J286">
            <v>645.14027019054117</v>
          </cell>
          <cell r="K286">
            <v>645.14027019054117</v>
          </cell>
          <cell r="L286">
            <v>644.54507168904695</v>
          </cell>
          <cell r="M286">
            <v>643.02506514501397</v>
          </cell>
          <cell r="N286">
            <v>643.11806828038425</v>
          </cell>
          <cell r="O286">
            <v>638.1166914097812</v>
          </cell>
        </row>
        <row r="287">
          <cell r="D287">
            <v>650.2870871730006</v>
          </cell>
          <cell r="E287">
            <v>650.2870871730006</v>
          </cell>
          <cell r="F287">
            <v>650.2870871730006</v>
          </cell>
          <cell r="G287">
            <v>650.2870871730006</v>
          </cell>
          <cell r="H287">
            <v>650.2870871730006</v>
          </cell>
          <cell r="I287">
            <v>650.2870871730006</v>
          </cell>
          <cell r="J287">
            <v>672.11523088760464</v>
          </cell>
          <cell r="K287">
            <v>672.11523088760464</v>
          </cell>
          <cell r="L287">
            <v>672.11523088760464</v>
          </cell>
          <cell r="M287">
            <v>672.11523088760464</v>
          </cell>
          <cell r="N287">
            <v>672.11523088760464</v>
          </cell>
          <cell r="O287">
            <v>672.11523088760464</v>
          </cell>
        </row>
        <row r="288">
          <cell r="D288">
            <v>1114.7178850369576</v>
          </cell>
          <cell r="E288">
            <v>1114.7178850369576</v>
          </cell>
          <cell r="F288">
            <v>1114.7178850369576</v>
          </cell>
          <cell r="G288">
            <v>1114.7178850369576</v>
          </cell>
          <cell r="H288">
            <v>1110.7255953389126</v>
          </cell>
          <cell r="I288">
            <v>1114.7178850369576</v>
          </cell>
          <cell r="J288">
            <v>1147.6730036348301</v>
          </cell>
          <cell r="K288">
            <v>1147.6730036348301</v>
          </cell>
          <cell r="L288">
            <v>1147.6730036348301</v>
          </cell>
          <cell r="M288">
            <v>1147.6730036348301</v>
          </cell>
          <cell r="N288">
            <v>1143.5626873201479</v>
          </cell>
          <cell r="O288">
            <v>1147.6730036348301</v>
          </cell>
        </row>
        <row r="289">
          <cell r="D289">
            <v>1248.034068530603</v>
          </cell>
          <cell r="E289">
            <v>1248.034068530603</v>
          </cell>
          <cell r="F289">
            <v>1248.034068530603</v>
          </cell>
          <cell r="G289">
            <v>1248.034068530603</v>
          </cell>
          <cell r="H289">
            <v>1248.034068530603</v>
          </cell>
          <cell r="I289">
            <v>1248.034068530603</v>
          </cell>
          <cell r="J289">
            <v>1290.4672268606434</v>
          </cell>
          <cell r="K289">
            <v>1290.4672268606434</v>
          </cell>
          <cell r="L289">
            <v>1290.4672268606434</v>
          </cell>
          <cell r="M289">
            <v>1290.4672268606434</v>
          </cell>
          <cell r="N289">
            <v>1290.4672268606434</v>
          </cell>
          <cell r="O289">
            <v>1290.4672268606434</v>
          </cell>
        </row>
        <row r="290">
          <cell r="D290">
            <v>848.0270191134349</v>
          </cell>
          <cell r="E290">
            <v>848.0270191134349</v>
          </cell>
          <cell r="F290">
            <v>848.0270191134349</v>
          </cell>
          <cell r="G290">
            <v>848.0270191134349</v>
          </cell>
          <cell r="H290">
            <v>848.0270191134349</v>
          </cell>
          <cell r="I290">
            <v>848.0270191134349</v>
          </cell>
          <cell r="J290">
            <v>876.86634028954666</v>
          </cell>
          <cell r="K290">
            <v>876.86634028954666</v>
          </cell>
          <cell r="L290">
            <v>876.86634028954666</v>
          </cell>
          <cell r="M290">
            <v>876.86634028954666</v>
          </cell>
          <cell r="N290">
            <v>876.86634028954666</v>
          </cell>
          <cell r="O290">
            <v>876.86634028954666</v>
          </cell>
        </row>
        <row r="291">
          <cell r="D291">
            <v>863.62283590761695</v>
          </cell>
          <cell r="E291">
            <v>863.62283590761695</v>
          </cell>
          <cell r="F291">
            <v>863.62283590761695</v>
          </cell>
          <cell r="G291">
            <v>863.62283590761695</v>
          </cell>
          <cell r="H291">
            <v>863.62283590761695</v>
          </cell>
          <cell r="I291">
            <v>863.62283590761695</v>
          </cell>
          <cell r="J291">
            <v>892.99247432847585</v>
          </cell>
          <cell r="K291">
            <v>892.99247432847585</v>
          </cell>
          <cell r="L291">
            <v>892.99247432847585</v>
          </cell>
          <cell r="M291">
            <v>892.99247432847585</v>
          </cell>
          <cell r="N291">
            <v>892.99247432847585</v>
          </cell>
          <cell r="O291">
            <v>892.99247432847585</v>
          </cell>
        </row>
        <row r="292">
          <cell r="D292">
            <v>1322.943048782166</v>
          </cell>
          <cell r="E292">
            <v>1322.943048782166</v>
          </cell>
          <cell r="F292">
            <v>1322.943048782166</v>
          </cell>
          <cell r="G292">
            <v>1322.943048782166</v>
          </cell>
          <cell r="H292">
            <v>1303.6638725664061</v>
          </cell>
          <cell r="I292">
            <v>1322.943048782166</v>
          </cell>
          <cell r="J292">
            <v>1358.170708206505</v>
          </cell>
          <cell r="K292">
            <v>1358.170708206505</v>
          </cell>
          <cell r="L292">
            <v>1358.170708206505</v>
          </cell>
          <cell r="M292">
            <v>1358.170708206505</v>
          </cell>
          <cell r="N292">
            <v>1338.3781612494001</v>
          </cell>
          <cell r="O292">
            <v>1358.170708206505</v>
          </cell>
        </row>
        <row r="293">
          <cell r="D293">
            <v>973.16021019997527</v>
          </cell>
          <cell r="E293">
            <v>973.16021019997527</v>
          </cell>
          <cell r="F293">
            <v>973.16021019997527</v>
          </cell>
          <cell r="G293">
            <v>973.16021019997527</v>
          </cell>
          <cell r="H293">
            <v>972.41789773593223</v>
          </cell>
          <cell r="I293">
            <v>973.16021019997527</v>
          </cell>
          <cell r="J293">
            <v>1006.194192399319</v>
          </cell>
          <cell r="K293">
            <v>1006.194192399319</v>
          </cell>
          <cell r="L293">
            <v>1006.194192399319</v>
          </cell>
          <cell r="M293">
            <v>1006.194192399319</v>
          </cell>
          <cell r="N293">
            <v>1005.4266820937834</v>
          </cell>
          <cell r="O293">
            <v>1006.194192399319</v>
          </cell>
        </row>
        <row r="294">
          <cell r="D294">
            <v>878.7368840180352</v>
          </cell>
          <cell r="E294">
            <v>878.7368840180352</v>
          </cell>
          <cell r="F294">
            <v>878.7368840180352</v>
          </cell>
          <cell r="G294">
            <v>878.7368840180352</v>
          </cell>
          <cell r="H294">
            <v>878.7368840180352</v>
          </cell>
          <cell r="I294">
            <v>878.7368840180352</v>
          </cell>
          <cell r="J294">
            <v>962.16051923924806</v>
          </cell>
          <cell r="K294">
            <v>962.16051923924806</v>
          </cell>
          <cell r="L294">
            <v>962.16051923924806</v>
          </cell>
          <cell r="M294">
            <v>962.16051923924806</v>
          </cell>
          <cell r="N294">
            <v>918.41949567152335</v>
          </cell>
          <cell r="O294">
            <v>902.55850077375317</v>
          </cell>
        </row>
        <row r="295">
          <cell r="D295">
            <v>754.1940023949644</v>
          </cell>
          <cell r="E295">
            <v>754.1940023949644</v>
          </cell>
          <cell r="F295">
            <v>754.1940023949644</v>
          </cell>
          <cell r="G295">
            <v>754.1940023949644</v>
          </cell>
          <cell r="H295">
            <v>754.1940023949644</v>
          </cell>
          <cell r="I295">
            <v>754.1940023949644</v>
          </cell>
          <cell r="J295">
            <v>778.95506616848991</v>
          </cell>
          <cell r="K295">
            <v>778.95506616848991</v>
          </cell>
          <cell r="L295">
            <v>778.95506616848991</v>
          </cell>
          <cell r="M295">
            <v>778.95506616848991</v>
          </cell>
          <cell r="N295">
            <v>778.95506616848991</v>
          </cell>
          <cell r="O295">
            <v>778.95506616848991</v>
          </cell>
        </row>
        <row r="296">
          <cell r="D296">
            <v>799.95052267037113</v>
          </cell>
          <cell r="E296">
            <v>799.95052267037113</v>
          </cell>
          <cell r="F296">
            <v>799.95052267037113</v>
          </cell>
          <cell r="G296">
            <v>799.95052267037113</v>
          </cell>
          <cell r="H296">
            <v>795.49255912294075</v>
          </cell>
          <cell r="I296">
            <v>799.95052267037113</v>
          </cell>
          <cell r="J296">
            <v>826.5298592881453</v>
          </cell>
          <cell r="K296">
            <v>826.5298592881453</v>
          </cell>
          <cell r="L296">
            <v>826.5298592881453</v>
          </cell>
          <cell r="M296">
            <v>826.5298592881453</v>
          </cell>
          <cell r="N296">
            <v>821.92377443771056</v>
          </cell>
          <cell r="O296">
            <v>826.5298592881453</v>
          </cell>
        </row>
        <row r="297">
          <cell r="D297">
            <v>839.38633098807009</v>
          </cell>
          <cell r="E297">
            <v>839.38633098807009</v>
          </cell>
          <cell r="F297">
            <v>839.38633098807009</v>
          </cell>
          <cell r="G297">
            <v>839.38633098807009</v>
          </cell>
          <cell r="H297">
            <v>839.38633098807009</v>
          </cell>
          <cell r="I297">
            <v>839.38633098807009</v>
          </cell>
          <cell r="J297">
            <v>867.93177880587768</v>
          </cell>
          <cell r="K297">
            <v>867.93177880587768</v>
          </cell>
          <cell r="L297">
            <v>867.93177880587768</v>
          </cell>
          <cell r="M297">
            <v>867.93177880587768</v>
          </cell>
          <cell r="N297">
            <v>867.93177880587768</v>
          </cell>
          <cell r="O297">
            <v>867.93177880587768</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Рег уровни 2019"/>
      <sheetName val="Свод2019_РД"/>
      <sheetName val="Лист1"/>
      <sheetName val="Подходы"/>
      <sheetName val="РД_17"/>
      <sheetName val="РД_16"/>
      <sheetName val="Рег_уровни_2016"/>
    </sheetNames>
    <sheetDataSet>
      <sheetData sheetId="0"/>
      <sheetData sheetId="1">
        <row r="338">
          <cell r="D338">
            <v>817.02099463665729</v>
          </cell>
          <cell r="E338">
            <v>817.02099463665729</v>
          </cell>
          <cell r="F338">
            <v>817.02099463665729</v>
          </cell>
          <cell r="G338">
            <v>809.66415883226091</v>
          </cell>
          <cell r="H338">
            <v>817.02099463665729</v>
          </cell>
          <cell r="I338">
            <v>817.02099463665729</v>
          </cell>
          <cell r="J338">
            <v>828.63859475384686</v>
          </cell>
          <cell r="K338">
            <v>828.63859475384686</v>
          </cell>
          <cell r="L338">
            <v>828.63859475384686</v>
          </cell>
          <cell r="M338">
            <v>821.17714869210783</v>
          </cell>
          <cell r="N338">
            <v>828.63859475384686</v>
          </cell>
          <cell r="O338">
            <v>828.63859475384686</v>
          </cell>
        </row>
        <row r="339">
          <cell r="D339">
            <v>789.52933022345587</v>
          </cell>
          <cell r="E339">
            <v>789.52933022345587</v>
          </cell>
          <cell r="F339">
            <v>789.52933022345587</v>
          </cell>
          <cell r="G339">
            <v>789.52933022345587</v>
          </cell>
          <cell r="H339">
            <v>789.52933022345587</v>
          </cell>
          <cell r="I339">
            <v>789.52933022345587</v>
          </cell>
          <cell r="J339">
            <v>789.52933022345587</v>
          </cell>
          <cell r="K339">
            <v>789.52933022345587</v>
          </cell>
          <cell r="L339">
            <v>789.52933022345587</v>
          </cell>
          <cell r="M339">
            <v>789.52933022345587</v>
          </cell>
          <cell r="N339">
            <v>789.52933022345587</v>
          </cell>
          <cell r="O339">
            <v>789.52933022345587</v>
          </cell>
        </row>
        <row r="340">
          <cell r="D340">
            <v>766.8890898581667</v>
          </cell>
          <cell r="E340">
            <v>766.8890898581667</v>
          </cell>
          <cell r="F340">
            <v>766.8890898581667</v>
          </cell>
          <cell r="G340">
            <v>766.50962368605121</v>
          </cell>
          <cell r="H340">
            <v>766.8890898581667</v>
          </cell>
          <cell r="I340">
            <v>766.8890898581667</v>
          </cell>
          <cell r="J340">
            <v>766.8890898581667</v>
          </cell>
          <cell r="K340">
            <v>766.8890898581667</v>
          </cell>
          <cell r="L340">
            <v>766.8890898581667</v>
          </cell>
          <cell r="M340">
            <v>766.8890898581667</v>
          </cell>
          <cell r="N340">
            <v>766.8890898581667</v>
          </cell>
          <cell r="O340">
            <v>766.8890898581667</v>
          </cell>
        </row>
        <row r="341">
          <cell r="D341">
            <v>656.73344706697299</v>
          </cell>
          <cell r="E341">
            <v>656.73344706697299</v>
          </cell>
          <cell r="F341">
            <v>656.73344706697299</v>
          </cell>
          <cell r="G341">
            <v>656.73344706697299</v>
          </cell>
          <cell r="H341">
            <v>656.73344706697299</v>
          </cell>
          <cell r="I341">
            <v>656.73344706697299</v>
          </cell>
          <cell r="J341">
            <v>656.73344706697299</v>
          </cell>
          <cell r="K341">
            <v>656.73344706697299</v>
          </cell>
          <cell r="L341">
            <v>656.73344706697299</v>
          </cell>
          <cell r="M341">
            <v>656.73344706697299</v>
          </cell>
          <cell r="N341">
            <v>656.73344706697299</v>
          </cell>
          <cell r="O341">
            <v>656.73344706697299</v>
          </cell>
        </row>
        <row r="342">
          <cell r="D342">
            <v>629.53018940027255</v>
          </cell>
          <cell r="E342">
            <v>629.53018940027255</v>
          </cell>
          <cell r="F342">
            <v>629.53018940027255</v>
          </cell>
          <cell r="G342">
            <v>629.53018940027255</v>
          </cell>
          <cell r="H342">
            <v>629.53018940027255</v>
          </cell>
          <cell r="I342">
            <v>629.53018940027255</v>
          </cell>
          <cell r="J342">
            <v>629.53018940027255</v>
          </cell>
          <cell r="K342">
            <v>629.53018940027255</v>
          </cell>
          <cell r="L342">
            <v>629.53018940027255</v>
          </cell>
          <cell r="M342">
            <v>629.53018940027255</v>
          </cell>
          <cell r="N342">
            <v>629.53018940027255</v>
          </cell>
          <cell r="O342">
            <v>629.53018940027255</v>
          </cell>
        </row>
        <row r="343">
          <cell r="D343">
            <v>671.71086440432362</v>
          </cell>
          <cell r="E343">
            <v>671.71086440432362</v>
          </cell>
          <cell r="F343">
            <v>671.71086440432362</v>
          </cell>
          <cell r="G343">
            <v>671.71086440432362</v>
          </cell>
          <cell r="H343">
            <v>671.71086440432362</v>
          </cell>
          <cell r="I343">
            <v>671.71086440432362</v>
          </cell>
          <cell r="J343">
            <v>671.71086440432362</v>
          </cell>
          <cell r="K343">
            <v>671.71086440432362</v>
          </cell>
          <cell r="L343">
            <v>671.71086440432362</v>
          </cell>
          <cell r="M343">
            <v>671.71086440432362</v>
          </cell>
          <cell r="N343">
            <v>671.71086440432362</v>
          </cell>
          <cell r="O343">
            <v>671.71086440432362</v>
          </cell>
        </row>
        <row r="344">
          <cell r="D344">
            <v>966.8761771064818</v>
          </cell>
          <cell r="E344">
            <v>966.8761771064818</v>
          </cell>
          <cell r="F344">
            <v>966.8761771064818</v>
          </cell>
          <cell r="G344">
            <v>966.8761771064818</v>
          </cell>
          <cell r="H344">
            <v>963.41337288223701</v>
          </cell>
          <cell r="I344">
            <v>966.8761771064818</v>
          </cell>
          <cell r="J344">
            <v>966.8761771064818</v>
          </cell>
          <cell r="K344">
            <v>966.8761771064818</v>
          </cell>
          <cell r="L344">
            <v>966.8761771064818</v>
          </cell>
          <cell r="M344">
            <v>966.8761771064818</v>
          </cell>
          <cell r="N344">
            <v>966.8761771064818</v>
          </cell>
          <cell r="O344">
            <v>966.8761771064818</v>
          </cell>
        </row>
        <row r="346">
          <cell r="D346">
            <v>992.86569708910076</v>
          </cell>
          <cell r="E346">
            <v>992.86569708910076</v>
          </cell>
          <cell r="F346">
            <v>992.86569708910076</v>
          </cell>
          <cell r="G346">
            <v>992.86569708910076</v>
          </cell>
          <cell r="H346">
            <v>992.86569708910076</v>
          </cell>
          <cell r="I346">
            <v>992.86569708910076</v>
          </cell>
          <cell r="J346">
            <v>1017.8509833210488</v>
          </cell>
          <cell r="K346">
            <v>1017.8509833210488</v>
          </cell>
          <cell r="L346">
            <v>1017.8509833210488</v>
          </cell>
          <cell r="M346">
            <v>1017.8509833210488</v>
          </cell>
          <cell r="N346">
            <v>1017.8509833210488</v>
          </cell>
          <cell r="O346">
            <v>1017.8509833210488</v>
          </cell>
        </row>
        <row r="347">
          <cell r="D347">
            <v>876.86634028954666</v>
          </cell>
          <cell r="E347">
            <v>876.86634028954666</v>
          </cell>
          <cell r="F347">
            <v>876.86634028954666</v>
          </cell>
          <cell r="G347">
            <v>876.86634028954666</v>
          </cell>
          <cell r="H347">
            <v>876.86634028954666</v>
          </cell>
          <cell r="I347">
            <v>876.86634028954666</v>
          </cell>
          <cell r="J347">
            <v>889.17630480597165</v>
          </cell>
          <cell r="K347">
            <v>889.17630480597165</v>
          </cell>
          <cell r="L347">
            <v>889.17630480597165</v>
          </cell>
          <cell r="M347">
            <v>889.17630480597165</v>
          </cell>
          <cell r="N347">
            <v>889.17630480597165</v>
          </cell>
          <cell r="O347">
            <v>889.17630480597165</v>
          </cell>
        </row>
        <row r="348">
          <cell r="D348">
            <v>892.99247432847585</v>
          </cell>
          <cell r="E348">
            <v>892.99247432847585</v>
          </cell>
          <cell r="F348">
            <v>892.99247432847585</v>
          </cell>
          <cell r="G348">
            <v>892.99247432847585</v>
          </cell>
          <cell r="H348">
            <v>892.99247432847585</v>
          </cell>
          <cell r="I348">
            <v>892.99247432847585</v>
          </cell>
          <cell r="J348">
            <v>897.38821109581488</v>
          </cell>
          <cell r="K348">
            <v>897.38821109581488</v>
          </cell>
          <cell r="L348">
            <v>897.38821109581488</v>
          </cell>
          <cell r="M348">
            <v>897.38821109581488</v>
          </cell>
          <cell r="N348">
            <v>897.38821109581488</v>
          </cell>
          <cell r="O348">
            <v>897.38821109581488</v>
          </cell>
        </row>
        <row r="349">
          <cell r="D349">
            <v>888.48</v>
          </cell>
          <cell r="E349">
            <v>888.48</v>
          </cell>
          <cell r="F349">
            <v>888.48</v>
          </cell>
          <cell r="G349">
            <v>888.48</v>
          </cell>
          <cell r="H349">
            <v>888.48</v>
          </cell>
          <cell r="I349">
            <v>888.48</v>
          </cell>
          <cell r="J349">
            <v>893.44419400935283</v>
          </cell>
          <cell r="K349">
            <v>893.44419400935283</v>
          </cell>
          <cell r="L349">
            <v>893.44419400935283</v>
          </cell>
          <cell r="M349">
            <v>893.44419400935283</v>
          </cell>
          <cell r="N349">
            <v>893.44419400935283</v>
          </cell>
          <cell r="O349">
            <v>893.44419400935283</v>
          </cell>
        </row>
        <row r="350">
          <cell r="D350">
            <v>1358.170708206505</v>
          </cell>
          <cell r="E350">
            <v>1358.170708206505</v>
          </cell>
          <cell r="F350">
            <v>1358.170708206505</v>
          </cell>
          <cell r="G350">
            <v>1358.170708206505</v>
          </cell>
          <cell r="H350">
            <v>1338.3781612494001</v>
          </cell>
          <cell r="I350">
            <v>1358.170708206505</v>
          </cell>
          <cell r="J350">
            <v>1395.8123029402052</v>
          </cell>
          <cell r="K350">
            <v>1395.8123029402052</v>
          </cell>
          <cell r="L350">
            <v>1395.8123029402052</v>
          </cell>
          <cell r="M350">
            <v>1395.8123029402052</v>
          </cell>
          <cell r="N350">
            <v>1375.4712070953904</v>
          </cell>
          <cell r="O350">
            <v>1395.8123029402052</v>
          </cell>
        </row>
        <row r="351">
          <cell r="D351">
            <v>906.29011958953788</v>
          </cell>
          <cell r="E351">
            <v>906.29011958953788</v>
          </cell>
          <cell r="F351">
            <v>906.29011958953788</v>
          </cell>
          <cell r="G351">
            <v>906.29011958953788</v>
          </cell>
          <cell r="H351">
            <v>905.59881465869603</v>
          </cell>
          <cell r="I351">
            <v>906.29011958953788</v>
          </cell>
          <cell r="J351">
            <v>906.29011958953788</v>
          </cell>
          <cell r="K351">
            <v>906.29011958953788</v>
          </cell>
          <cell r="L351">
            <v>906.29011958953788</v>
          </cell>
          <cell r="M351">
            <v>906.29011958953788</v>
          </cell>
          <cell r="N351">
            <v>906.29011958953788</v>
          </cell>
          <cell r="O351">
            <v>906.29011958953788</v>
          </cell>
        </row>
        <row r="352">
          <cell r="D352">
            <v>902.55850077375317</v>
          </cell>
          <cell r="E352">
            <v>902.55850077375317</v>
          </cell>
          <cell r="F352">
            <v>902.55850077375317</v>
          </cell>
          <cell r="G352">
            <v>902.55850077375317</v>
          </cell>
          <cell r="H352">
            <v>902.55850077375317</v>
          </cell>
          <cell r="I352">
            <v>902.55850077375317</v>
          </cell>
          <cell r="J352">
            <v>979.22609569033102</v>
          </cell>
          <cell r="K352">
            <v>979.22609569033102</v>
          </cell>
          <cell r="L352">
            <v>979.22609569033102</v>
          </cell>
          <cell r="M352">
            <v>979.22609569033102</v>
          </cell>
          <cell r="N352">
            <v>934.70924962020945</v>
          </cell>
          <cell r="O352">
            <v>918.56693261910436</v>
          </cell>
        </row>
        <row r="353">
          <cell r="D353">
            <v>778.95506616848991</v>
          </cell>
          <cell r="E353">
            <v>778.95506616848991</v>
          </cell>
          <cell r="F353">
            <v>778.95506616848991</v>
          </cell>
          <cell r="G353">
            <v>778.95506616848991</v>
          </cell>
          <cell r="H353">
            <v>778.95506616848991</v>
          </cell>
          <cell r="I353">
            <v>778.95506616848991</v>
          </cell>
          <cell r="J353">
            <v>787.39674860713353</v>
          </cell>
          <cell r="K353">
            <v>787.39674860713353</v>
          </cell>
          <cell r="L353">
            <v>787.39674860713353</v>
          </cell>
          <cell r="M353">
            <v>787.39674860713353</v>
          </cell>
          <cell r="N353">
            <v>787.39674860713353</v>
          </cell>
          <cell r="O353">
            <v>787.39674860713353</v>
          </cell>
        </row>
        <row r="354">
          <cell r="D354">
            <v>811.71132501925536</v>
          </cell>
          <cell r="E354">
            <v>811.71132501925536</v>
          </cell>
          <cell r="F354">
            <v>811.71132501925536</v>
          </cell>
          <cell r="G354">
            <v>811.71132501925536</v>
          </cell>
          <cell r="H354">
            <v>807.18782088315845</v>
          </cell>
          <cell r="I354">
            <v>811.71132501925536</v>
          </cell>
          <cell r="J354">
            <v>811.71132501925536</v>
          </cell>
          <cell r="K354">
            <v>811.71132501925536</v>
          </cell>
          <cell r="L354">
            <v>811.71132501925536</v>
          </cell>
          <cell r="M354">
            <v>811.71132501925536</v>
          </cell>
          <cell r="N354">
            <v>811.71132501925536</v>
          </cell>
          <cell r="O354">
            <v>811.71132501925536</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14">
          <cell r="R214">
            <v>1131.4699730050718</v>
          </cell>
          <cell r="X214">
            <v>1131.8557065329048</v>
          </cell>
          <cell r="AD214">
            <v>1131.455970562836</v>
          </cell>
          <cell r="AJ214">
            <v>1132.458719857093</v>
          </cell>
          <cell r="AP214">
            <v>1131.1741546481144</v>
          </cell>
          <cell r="AV214">
            <v>1132.8588871669608</v>
          </cell>
          <cell r="BB214">
            <v>1154.2130706644361</v>
          </cell>
          <cell r="BH214">
            <v>1153.8697652624737</v>
          </cell>
          <cell r="BN214">
            <v>1152.7794144819998</v>
          </cell>
          <cell r="BT214">
            <v>1153.3825137117183</v>
          </cell>
          <cell r="BZ214">
            <v>1153.4855480538156</v>
          </cell>
          <cell r="CF214">
            <v>1152.9797588942026</v>
          </cell>
        </row>
        <row r="252">
          <cell r="R252">
            <v>1211.833871115427</v>
          </cell>
          <cell r="X252">
            <v>1212.2466059902083</v>
          </cell>
          <cell r="AD252">
            <v>1211.8188885022346</v>
          </cell>
          <cell r="AJ252">
            <v>1212.8918302470897</v>
          </cell>
          <cell r="AP252">
            <v>1211.5173454734825</v>
          </cell>
          <cell r="AV252">
            <v>1213.3200092686482</v>
          </cell>
          <cell r="BB252">
            <v>1236.2079856109467</v>
          </cell>
          <cell r="BH252">
            <v>1235.8406488308469</v>
          </cell>
          <cell r="BN252">
            <v>1234.6739734957398</v>
          </cell>
          <cell r="BT252">
            <v>1235.3192896715386</v>
          </cell>
          <cell r="BZ252">
            <v>1235.4295364175828</v>
          </cell>
          <cell r="CF252">
            <v>1234.888342016797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92">
          <cell r="R192">
            <v>1124.3862020765341</v>
          </cell>
          <cell r="X192">
            <v>1124.4339239506908</v>
          </cell>
          <cell r="AD192">
            <v>1124.3755954424757</v>
          </cell>
          <cell r="AJ192">
            <v>1124.3966472798359</v>
          </cell>
          <cell r="AP192">
            <v>1124.3996344406266</v>
          </cell>
          <cell r="AV192">
            <v>1124.4301249391788</v>
          </cell>
          <cell r="BB192">
            <v>1145.7884224562649</v>
          </cell>
          <cell r="BH192">
            <v>1145.7934704572046</v>
          </cell>
          <cell r="BN192">
            <v>1145.7904581579585</v>
          </cell>
          <cell r="BT192">
            <v>1145.7876141161717</v>
          </cell>
          <cell r="BZ192">
            <v>1145.8112208693572</v>
          </cell>
          <cell r="CF192">
            <v>1145.7954731529696</v>
          </cell>
        </row>
        <row r="226">
          <cell r="R226">
            <v>1204.2542362218917</v>
          </cell>
          <cell r="X226">
            <v>1204.3052986272392</v>
          </cell>
          <cell r="AD226">
            <v>1204.2428871234492</v>
          </cell>
          <cell r="AJ226">
            <v>1204.2654125894244</v>
          </cell>
          <cell r="AP226">
            <v>1204.2686088514706</v>
          </cell>
          <cell r="AV226">
            <v>1204.3012336849215</v>
          </cell>
          <cell r="BB226">
            <v>1227.1936120282037</v>
          </cell>
          <cell r="BH226">
            <v>1227.1990133892091</v>
          </cell>
          <cell r="BN226">
            <v>1227.1957902290158</v>
          </cell>
          <cell r="BT226">
            <v>1227.1927471043039</v>
          </cell>
          <cell r="BZ226">
            <v>1227.2180063302123</v>
          </cell>
          <cell r="CF226">
            <v>1227.2011562736777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686.72773471339985</v>
          </cell>
          <cell r="X170">
            <v>687.36382109434351</v>
          </cell>
          <cell r="AD170">
            <v>687.66237537242057</v>
          </cell>
          <cell r="AJ170">
            <v>691.17109061480096</v>
          </cell>
          <cell r="AP170">
            <v>694.66302214577649</v>
          </cell>
          <cell r="AV170">
            <v>705.29470074771461</v>
          </cell>
          <cell r="BB170">
            <v>729.62340566125556</v>
          </cell>
          <cell r="BH170">
            <v>718.78477237573634</v>
          </cell>
          <cell r="BN170">
            <v>719.27747045612671</v>
          </cell>
          <cell r="BT170">
            <v>709.71111610439107</v>
          </cell>
          <cell r="BZ170">
            <v>707.92953802411341</v>
          </cell>
          <cell r="CF170">
            <v>708.78826375308586</v>
          </cell>
        </row>
        <row r="200">
          <cell r="R200">
            <v>735.95967614333779</v>
          </cell>
          <cell r="X200">
            <v>736.64028857094752</v>
          </cell>
          <cell r="AD200">
            <v>736.95974164848997</v>
          </cell>
          <cell r="AJ200">
            <v>740.71406695783696</v>
          </cell>
          <cell r="AP200">
            <v>744.45043369598079</v>
          </cell>
          <cell r="AV200">
            <v>755.82632980005462</v>
          </cell>
          <cell r="BB200">
            <v>781.89704405754355</v>
          </cell>
          <cell r="BH200">
            <v>770.29970644203797</v>
          </cell>
          <cell r="BN200">
            <v>770.82689338805562</v>
          </cell>
          <cell r="BT200">
            <v>760.59089423169848</v>
          </cell>
          <cell r="BZ200">
            <v>758.68460568580144</v>
          </cell>
          <cell r="CF200">
            <v>759.60344221580192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677.54698901509641</v>
          </cell>
          <cell r="X170">
            <v>677.56941030509711</v>
          </cell>
          <cell r="AD170">
            <v>677.82557371365783</v>
          </cell>
          <cell r="AJ170">
            <v>678.37867246308076</v>
          </cell>
          <cell r="AP170">
            <v>677.51903335397822</v>
          </cell>
          <cell r="AV170">
            <v>677.95678810689185</v>
          </cell>
          <cell r="BB170">
            <v>697.81968532842996</v>
          </cell>
          <cell r="BH170">
            <v>698.1034287676714</v>
          </cell>
          <cell r="BN170">
            <v>697.298322135033</v>
          </cell>
          <cell r="BT170">
            <v>698.49824741093562</v>
          </cell>
          <cell r="BZ170">
            <v>698.73945724311852</v>
          </cell>
          <cell r="CF170">
            <v>698.19217328375476</v>
          </cell>
        </row>
        <row r="200">
          <cell r="R200">
            <v>726.1362782461531</v>
          </cell>
          <cell r="X200">
            <v>726.16026902645388</v>
          </cell>
          <cell r="AD200">
            <v>726.43436387361385</v>
          </cell>
          <cell r="AJ200">
            <v>727.02617953549645</v>
          </cell>
          <cell r="AP200">
            <v>726.10636568875668</v>
          </cell>
          <cell r="AV200">
            <v>726.57476327437428</v>
          </cell>
          <cell r="BB200">
            <v>747.8670633014201</v>
          </cell>
          <cell r="BH200">
            <v>748.17066878140849</v>
          </cell>
          <cell r="BN200">
            <v>747.30920468448539</v>
          </cell>
          <cell r="BT200">
            <v>748.59312472970123</v>
          </cell>
          <cell r="BZ200">
            <v>748.85121925013686</v>
          </cell>
          <cell r="CF200">
            <v>748.26562541361773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25">
          <cell r="R225">
            <v>936.389753608619</v>
          </cell>
          <cell r="X225">
            <v>934.47031818448261</v>
          </cell>
          <cell r="AD225">
            <v>935.20151485338499</v>
          </cell>
          <cell r="AJ225">
            <v>932.35015741858615</v>
          </cell>
          <cell r="AP225">
            <v>932.34692325136837</v>
          </cell>
          <cell r="AV225">
            <v>936.89314458824242</v>
          </cell>
          <cell r="BB225">
            <v>967.76007064515716</v>
          </cell>
          <cell r="BH225">
            <v>959.47395234037504</v>
          </cell>
          <cell r="BN225">
            <v>961.73238333521954</v>
          </cell>
          <cell r="BT225">
            <v>962.39260154825968</v>
          </cell>
          <cell r="BZ225">
            <v>959.04465262072438</v>
          </cell>
          <cell r="CF225">
            <v>960.40913520396828</v>
          </cell>
        </row>
        <row r="265">
          <cell r="R265">
            <v>1003.0980363612223</v>
          </cell>
          <cell r="X265">
            <v>1001.0442404573964</v>
          </cell>
          <cell r="AD265">
            <v>1001.8266208931219</v>
          </cell>
          <cell r="AJ265">
            <v>998.77566843788713</v>
          </cell>
          <cell r="AP265">
            <v>998.7722078789642</v>
          </cell>
          <cell r="AV265">
            <v>1003.6366647094194</v>
          </cell>
          <cell r="BB265">
            <v>1036.7032755903183</v>
          </cell>
          <cell r="BH265">
            <v>1027.8371290042014</v>
          </cell>
          <cell r="BN265">
            <v>1030.253650168685</v>
          </cell>
          <cell r="BT265">
            <v>1030.9600836566381</v>
          </cell>
          <cell r="BZ265">
            <v>1027.3777783041751</v>
          </cell>
          <cell r="CF265">
            <v>1028.8377746682461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785.53153611030098</v>
          </cell>
          <cell r="X170">
            <v>785.53031227548013</v>
          </cell>
          <cell r="AD170">
            <v>785.53364417779085</v>
          </cell>
          <cell r="AJ170">
            <v>785.53193218527963</v>
          </cell>
          <cell r="AP170">
            <v>785.53644935907028</v>
          </cell>
          <cell r="AV170">
            <v>785.53561661663821</v>
          </cell>
          <cell r="BB170">
            <v>809.14220526866234</v>
          </cell>
          <cell r="BH170">
            <v>809.14235501650444</v>
          </cell>
          <cell r="BN170">
            <v>809.14286480886517</v>
          </cell>
          <cell r="BT170">
            <v>809.13943970610342</v>
          </cell>
          <cell r="BZ170">
            <v>809.14293910652384</v>
          </cell>
          <cell r="CF170">
            <v>809.1397991400371</v>
          </cell>
        </row>
        <row r="200">
          <cell r="R200">
            <v>841.67974363802205</v>
          </cell>
          <cell r="X200">
            <v>841.67843413476373</v>
          </cell>
          <cell r="AD200">
            <v>841.68199927023625</v>
          </cell>
          <cell r="AJ200">
            <v>841.68016743824921</v>
          </cell>
          <cell r="AP200">
            <v>841.68500081420518</v>
          </cell>
          <cell r="AV200">
            <v>841.68410977980284</v>
          </cell>
          <cell r="BB200">
            <v>866.98215963746884</v>
          </cell>
          <cell r="BH200">
            <v>866.98231986765984</v>
          </cell>
          <cell r="BN200">
            <v>866.98286534548583</v>
          </cell>
          <cell r="BT200">
            <v>866.97920048553078</v>
          </cell>
          <cell r="BZ200">
            <v>866.98294484398059</v>
          </cell>
          <cell r="CF200">
            <v>866.97958507983981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853.16587655180467</v>
          </cell>
          <cell r="X170">
            <v>853.17125599899748</v>
          </cell>
          <cell r="AD170">
            <v>853.16731822141674</v>
          </cell>
          <cell r="AJ170">
            <v>853.16849246414154</v>
          </cell>
          <cell r="AP170">
            <v>853.17070457303657</v>
          </cell>
          <cell r="AV170">
            <v>853.16716470603762</v>
          </cell>
          <cell r="BB170">
            <v>878.80675256958557</v>
          </cell>
          <cell r="BH170">
            <v>878.80690987892774</v>
          </cell>
          <cell r="BN170">
            <v>878.80864545616396</v>
          </cell>
          <cell r="BT170">
            <v>878.80791008531082</v>
          </cell>
          <cell r="BZ170">
            <v>878.80689300626909</v>
          </cell>
          <cell r="CF170">
            <v>878.809513640001</v>
          </cell>
        </row>
        <row r="200">
          <cell r="R200">
            <v>914.04848791043105</v>
          </cell>
          <cell r="X200">
            <v>914.05424391892734</v>
          </cell>
          <cell r="AD200">
            <v>914.05003049691595</v>
          </cell>
          <cell r="AJ200">
            <v>914.05128693663141</v>
          </cell>
          <cell r="AP200">
            <v>914.05365389314909</v>
          </cell>
          <cell r="AV200">
            <v>914.04986623546029</v>
          </cell>
          <cell r="BB200">
            <v>941.52322524945669</v>
          </cell>
          <cell r="BH200">
            <v>941.52339357045275</v>
          </cell>
          <cell r="BN200">
            <v>941.52525063809549</v>
          </cell>
          <cell r="BT200">
            <v>941.52446379128264</v>
          </cell>
          <cell r="BZ200">
            <v>941.52337551670803</v>
          </cell>
          <cell r="CF200">
            <v>941.52617959480119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804.06386047094372</v>
          </cell>
          <cell r="X170">
            <v>804.06374668608146</v>
          </cell>
          <cell r="AD170">
            <v>804.06373229110238</v>
          </cell>
          <cell r="AJ170">
            <v>804.06413753515108</v>
          </cell>
          <cell r="AP170">
            <v>804.06682009618487</v>
          </cell>
          <cell r="AV170">
            <v>804.06263077448182</v>
          </cell>
          <cell r="BB170">
            <v>828.23218029802877</v>
          </cell>
          <cell r="BH170">
            <v>828.232463558012</v>
          </cell>
          <cell r="BN170">
            <v>828.22726472441991</v>
          </cell>
          <cell r="BT170">
            <v>828.22889561391389</v>
          </cell>
          <cell r="BZ170">
            <v>828.22497348153831</v>
          </cell>
          <cell r="CF170">
            <v>828.23122850291577</v>
          </cell>
        </row>
        <row r="200">
          <cell r="R200">
            <v>861.50933070390977</v>
          </cell>
          <cell r="X200">
            <v>861.50920895410718</v>
          </cell>
          <cell r="AD200">
            <v>861.5091935514796</v>
          </cell>
          <cell r="AJ200">
            <v>861.50962716261165</v>
          </cell>
          <cell r="AP200">
            <v>861.51249750291777</v>
          </cell>
          <cell r="AV200">
            <v>861.5080149286955</v>
          </cell>
          <cell r="BB200">
            <v>887.40843291889087</v>
          </cell>
          <cell r="BH200">
            <v>887.40873600707289</v>
          </cell>
          <cell r="BN200">
            <v>887.40317325512945</v>
          </cell>
          <cell r="BT200">
            <v>887.40491830688791</v>
          </cell>
          <cell r="BZ200">
            <v>887.40072162524609</v>
          </cell>
          <cell r="CF200">
            <v>887.40741449811992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804.70465651800532</v>
          </cell>
          <cell r="X170">
            <v>804.70185027586547</v>
          </cell>
          <cell r="AD170">
            <v>804.69794197866997</v>
          </cell>
          <cell r="AJ170">
            <v>804.68043838335859</v>
          </cell>
          <cell r="AP170">
            <v>804.69860694159206</v>
          </cell>
          <cell r="AV170">
            <v>804.70102096170308</v>
          </cell>
          <cell r="BB170">
            <v>828.88533561171278</v>
          </cell>
          <cell r="BH170">
            <v>828.88181530372958</v>
          </cell>
          <cell r="BN170">
            <v>828.89001450307728</v>
          </cell>
          <cell r="BT170">
            <v>828.88395322365488</v>
          </cell>
          <cell r="BZ170">
            <v>828.88199069199231</v>
          </cell>
          <cell r="CF170">
            <v>828.88604892467936</v>
          </cell>
        </row>
        <row r="200">
          <cell r="R200">
            <v>862.19498247426566</v>
          </cell>
          <cell r="X200">
            <v>862.19197979517605</v>
          </cell>
          <cell r="AD200">
            <v>862.18779791717691</v>
          </cell>
          <cell r="AJ200">
            <v>862.1690690701937</v>
          </cell>
          <cell r="AP200">
            <v>862.1885094275035</v>
          </cell>
          <cell r="AV200">
            <v>862.19109242902232</v>
          </cell>
          <cell r="BB200">
            <v>888.10730910453276</v>
          </cell>
          <cell r="BH200">
            <v>888.10354237499075</v>
          </cell>
          <cell r="BN200">
            <v>888.1123155182928</v>
          </cell>
          <cell r="BT200">
            <v>888.10582994931087</v>
          </cell>
          <cell r="BZ200">
            <v>888.10373004043186</v>
          </cell>
          <cell r="CF200">
            <v>888.10807234940705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804.45987415630316</v>
          </cell>
          <cell r="X170">
            <v>805.08397204655546</v>
          </cell>
          <cell r="AD170">
            <v>803.88642552242902</v>
          </cell>
          <cell r="AJ170">
            <v>802.94066606443323</v>
          </cell>
          <cell r="AP170">
            <v>803.85958076976419</v>
          </cell>
          <cell r="AV170">
            <v>805.81793543159563</v>
          </cell>
          <cell r="BB170">
            <v>827.28170376838057</v>
          </cell>
          <cell r="BH170">
            <v>827.32740280535199</v>
          </cell>
          <cell r="BN170">
            <v>829.10094288645018</v>
          </cell>
          <cell r="BT170">
            <v>829.47032107667872</v>
          </cell>
          <cell r="BZ170">
            <v>828.46957049953153</v>
          </cell>
          <cell r="CF170">
            <v>828.27489588472076</v>
          </cell>
        </row>
        <row r="200">
          <cell r="R200">
            <v>861.93306534724434</v>
          </cell>
          <cell r="X200">
            <v>862.60085008981434</v>
          </cell>
          <cell r="AD200">
            <v>861.31947530899902</v>
          </cell>
          <cell r="AJ200">
            <v>860.30751268894358</v>
          </cell>
          <cell r="AP200">
            <v>861.29075142364763</v>
          </cell>
          <cell r="AV200">
            <v>863.38619091180726</v>
          </cell>
          <cell r="BB200">
            <v>886.39142303216727</v>
          </cell>
          <cell r="BH200">
            <v>886.44032100172672</v>
          </cell>
          <cell r="BN200">
            <v>888.3380088885018</v>
          </cell>
          <cell r="BT200">
            <v>888.73324355204636</v>
          </cell>
          <cell r="BZ200">
            <v>887.66244043449888</v>
          </cell>
          <cell r="CF200">
            <v>887.45413859665132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732.33362573915974</v>
          </cell>
          <cell r="X170">
            <v>732.33305671390565</v>
          </cell>
          <cell r="AD170">
            <v>732.33161726666492</v>
          </cell>
          <cell r="AJ170">
            <v>732.33289112656735</v>
          </cell>
          <cell r="AP170">
            <v>732.33211297858941</v>
          </cell>
          <cell r="AV170">
            <v>732.33048052079096</v>
          </cell>
          <cell r="BB170">
            <v>754.36924240123642</v>
          </cell>
          <cell r="BH170">
            <v>754.36907769152367</v>
          </cell>
          <cell r="BN170">
            <v>754.36969650369565</v>
          </cell>
          <cell r="BT170">
            <v>754.36350940732939</v>
          </cell>
          <cell r="BZ170">
            <v>754.36506151883975</v>
          </cell>
          <cell r="CF170">
            <v>754.36462515033452</v>
          </cell>
        </row>
        <row r="200">
          <cell r="R200">
            <v>784.75797954090092</v>
          </cell>
          <cell r="X200">
            <v>784.757370683879</v>
          </cell>
          <cell r="AD200">
            <v>784.75583047533144</v>
          </cell>
          <cell r="AJ200">
            <v>784.75719350542704</v>
          </cell>
          <cell r="AP200">
            <v>784.75636088709064</v>
          </cell>
          <cell r="AV200">
            <v>784.75461415724635</v>
          </cell>
          <cell r="BB200">
            <v>808.37508936932306</v>
          </cell>
          <cell r="BH200">
            <v>808.37491312993041</v>
          </cell>
          <cell r="BN200">
            <v>808.37557525895443</v>
          </cell>
          <cell r="BT200">
            <v>808.36895506584256</v>
          </cell>
          <cell r="BZ200">
            <v>808.37061582515867</v>
          </cell>
          <cell r="CF200">
            <v>808.37014891085801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816.93556588179194</v>
          </cell>
          <cell r="X170">
            <v>816.93437419044699</v>
          </cell>
          <cell r="AD170">
            <v>816.93576098395579</v>
          </cell>
          <cell r="AJ170">
            <v>816.93744771248305</v>
          </cell>
          <cell r="AP170">
            <v>816.94035448349439</v>
          </cell>
          <cell r="AV170">
            <v>816.93432642707273</v>
          </cell>
          <cell r="BB170">
            <v>0</v>
          </cell>
          <cell r="BH170">
            <v>841.5190760973469</v>
          </cell>
          <cell r="BN170">
            <v>841.52133297170917</v>
          </cell>
          <cell r="BT170">
            <v>841.51701622102314</v>
          </cell>
          <cell r="BZ170">
            <v>841.51619682636385</v>
          </cell>
          <cell r="CF170">
            <v>841.52010924963486</v>
          </cell>
        </row>
        <row r="200">
          <cell r="R200">
            <v>875.28205549351742</v>
          </cell>
          <cell r="X200">
            <v>875.28078038377828</v>
          </cell>
          <cell r="AD200">
            <v>875.28226425283265</v>
          </cell>
          <cell r="AJ200">
            <v>875.28406905235681</v>
          </cell>
          <cell r="AP200">
            <v>875.28717929733898</v>
          </cell>
          <cell r="AV200">
            <v>875.2807292769678</v>
          </cell>
          <cell r="BB200">
            <v>897.40788622029572</v>
          </cell>
          <cell r="BH200">
            <v>901.62541142416126</v>
          </cell>
          <cell r="BN200">
            <v>901.62782627972888</v>
          </cell>
          <cell r="BT200">
            <v>901.62320735649485</v>
          </cell>
          <cell r="BZ200">
            <v>901.62233060420942</v>
          </cell>
          <cell r="CF200">
            <v>901.62651689710935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842.59420168895679</v>
          </cell>
          <cell r="X170">
            <v>842.59281933891396</v>
          </cell>
          <cell r="AD170">
            <v>842.59488355521034</v>
          </cell>
          <cell r="AJ170">
            <v>842.5945075826811</v>
          </cell>
          <cell r="AP170">
            <v>842.59444541983601</v>
          </cell>
          <cell r="AV170">
            <v>842.5925079338034</v>
          </cell>
          <cell r="BB170">
            <v>867.94877037145841</v>
          </cell>
          <cell r="BH170">
            <v>867.9455116337665</v>
          </cell>
          <cell r="BN170">
            <v>867.94773074825275</v>
          </cell>
          <cell r="BT170">
            <v>867.94915193865711</v>
          </cell>
          <cell r="BZ170">
            <v>867.94635844897869</v>
          </cell>
          <cell r="CF170">
            <v>867.94880263707319</v>
          </cell>
        </row>
        <row r="200">
          <cell r="R200">
            <v>902.73679580718374</v>
          </cell>
          <cell r="X200">
            <v>902.73531669263798</v>
          </cell>
          <cell r="AD200">
            <v>902.73752540407509</v>
          </cell>
          <cell r="AJ200">
            <v>902.73712311346878</v>
          </cell>
          <cell r="AP200">
            <v>902.7370565992245</v>
          </cell>
          <cell r="AV200">
            <v>902.73498348916962</v>
          </cell>
          <cell r="BB200">
            <v>929.90518429746055</v>
          </cell>
          <cell r="BH200">
            <v>929.90169744813022</v>
          </cell>
          <cell r="BN200">
            <v>929.90407190063058</v>
          </cell>
          <cell r="BT200">
            <v>929.90559257436325</v>
          </cell>
          <cell r="BZ200">
            <v>929.90260354040731</v>
          </cell>
          <cell r="CF200">
            <v>929.90521882166843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569.3439782774758</v>
          </cell>
          <cell r="X170">
            <v>569.61482384618228</v>
          </cell>
          <cell r="AD170">
            <v>565.02910786273185</v>
          </cell>
          <cell r="AJ170">
            <v>562.07466382806842</v>
          </cell>
          <cell r="AP170">
            <v>560.83802050498934</v>
          </cell>
          <cell r="AV170">
            <v>558.18347661003793</v>
          </cell>
          <cell r="BB170">
            <v>574.34949881921341</v>
          </cell>
          <cell r="BH170">
            <v>574.41148145605007</v>
          </cell>
          <cell r="BN170">
            <v>575.26662229677459</v>
          </cell>
          <cell r="BT170">
            <v>577.38146417756695</v>
          </cell>
          <cell r="BZ170">
            <v>584.52110599323771</v>
          </cell>
          <cell r="CF170">
            <v>588.46261082402759</v>
          </cell>
        </row>
        <row r="200">
          <cell r="R200">
            <v>610.35905675689912</v>
          </cell>
          <cell r="X200">
            <v>610.64886151541498</v>
          </cell>
          <cell r="AD200">
            <v>605.74214541312301</v>
          </cell>
          <cell r="AJ200">
            <v>602.5808902960332</v>
          </cell>
          <cell r="AP200">
            <v>601.25768194033856</v>
          </cell>
          <cell r="AV200">
            <v>598.41731997274053</v>
          </cell>
          <cell r="BB200">
            <v>615.75396373655838</v>
          </cell>
          <cell r="BH200">
            <v>615.82028515797367</v>
          </cell>
          <cell r="BN200">
            <v>616.73528585754889</v>
          </cell>
          <cell r="BT200">
            <v>618.99816666999675</v>
          </cell>
          <cell r="BZ200">
            <v>626.63758341276446</v>
          </cell>
          <cell r="CF200">
            <v>630.85499358170955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568.30427974777672</v>
          </cell>
          <cell r="X170">
            <v>568.67795086117621</v>
          </cell>
          <cell r="AD170">
            <v>564.36640156493991</v>
          </cell>
          <cell r="AJ170">
            <v>561.34053014167966</v>
          </cell>
          <cell r="AP170">
            <v>561.00129598000001</v>
          </cell>
          <cell r="AV170">
            <v>558.29569328165178</v>
          </cell>
          <cell r="BB170">
            <v>574.53319578624826</v>
          </cell>
          <cell r="BH170">
            <v>574.64197167122438</v>
          </cell>
          <cell r="BN170">
            <v>575.48941375257209</v>
          </cell>
          <cell r="BT170">
            <v>617.73335133882915</v>
          </cell>
          <cell r="BZ170">
            <v>590.8763056495219</v>
          </cell>
          <cell r="CF170">
            <v>584.54661533207741</v>
          </cell>
        </row>
        <row r="200">
          <cell r="R200">
            <v>609.24657933012111</v>
          </cell>
          <cell r="X200">
            <v>609.64640742145855</v>
          </cell>
          <cell r="AD200">
            <v>605.03304967448571</v>
          </cell>
          <cell r="AJ200">
            <v>601.79536725159721</v>
          </cell>
          <cell r="AP200">
            <v>601.4323866986</v>
          </cell>
          <cell r="AV200">
            <v>598.53739181136734</v>
          </cell>
          <cell r="BB200">
            <v>615.95051949128572</v>
          </cell>
          <cell r="BH200">
            <v>616.06690968821022</v>
          </cell>
          <cell r="BN200">
            <v>616.97367271525218</v>
          </cell>
          <cell r="BT200">
            <v>662.17468593254728</v>
          </cell>
          <cell r="BZ200">
            <v>633.43764704498847</v>
          </cell>
          <cell r="CF200">
            <v>626.66487840532295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569.93234669588537</v>
          </cell>
          <cell r="X170">
            <v>568.46990215267783</v>
          </cell>
          <cell r="AD170">
            <v>568.50984657040647</v>
          </cell>
          <cell r="AJ170">
            <v>563.37785688617316</v>
          </cell>
          <cell r="AP170">
            <v>561.89922041732825</v>
          </cell>
          <cell r="AV170">
            <v>558.20202453440834</v>
          </cell>
          <cell r="BB170">
            <v>574.3465676939926</v>
          </cell>
          <cell r="BH170">
            <v>574.34561473129384</v>
          </cell>
          <cell r="BN170">
            <v>574.47099382947624</v>
          </cell>
          <cell r="BT170">
            <v>576.93062658890858</v>
          </cell>
          <cell r="BZ170">
            <v>581.86927826393048</v>
          </cell>
          <cell r="CF170">
            <v>582.95735673639501</v>
          </cell>
        </row>
        <row r="200">
          <cell r="R200">
            <v>610.98861096459734</v>
          </cell>
          <cell r="X200">
            <v>609.4237953033653</v>
          </cell>
          <cell r="AD200">
            <v>609.46653583033492</v>
          </cell>
          <cell r="AJ200">
            <v>603.97530686820528</v>
          </cell>
          <cell r="AP200">
            <v>602.39316584654125</v>
          </cell>
          <cell r="AV200">
            <v>598.43716625181685</v>
          </cell>
          <cell r="BB200">
            <v>615.75082743257212</v>
          </cell>
          <cell r="BH200">
            <v>615.74980776248447</v>
          </cell>
          <cell r="BN200">
            <v>615.88396339753967</v>
          </cell>
          <cell r="BT200">
            <v>618.51577045013221</v>
          </cell>
          <cell r="BZ200">
            <v>623.80012774240572</v>
          </cell>
          <cell r="CF200">
            <v>624.96437170794275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CEC2-42A8-455A-BF54-7EFC53C69C7B}">
  <dimension ref="A1:G24"/>
  <sheetViews>
    <sheetView tabSelected="1" zoomScaleNormal="100" workbookViewId="0">
      <selection sqref="A1:C1"/>
    </sheetView>
  </sheetViews>
  <sheetFormatPr defaultRowHeight="64.5" customHeight="1"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6" t="s">
        <v>0</v>
      </c>
      <c r="B1" s="56"/>
      <c r="C1" s="56"/>
    </row>
    <row r="2" spans="1:7" ht="39.75" customHeight="1" x14ac:dyDescent="0.25">
      <c r="A2" s="56" t="s">
        <v>1</v>
      </c>
      <c r="B2" s="56"/>
      <c r="C2" s="56"/>
    </row>
    <row r="3" spans="1:7" ht="31.5" customHeight="1" x14ac:dyDescent="0.25">
      <c r="A3" s="57" t="s">
        <v>2</v>
      </c>
      <c r="B3" s="57"/>
      <c r="C3" s="57"/>
    </row>
    <row r="4" spans="1:7" ht="18.75" customHeight="1" x14ac:dyDescent="0.25">
      <c r="A4" s="58" t="s">
        <v>3</v>
      </c>
      <c r="B4" s="58"/>
      <c r="C4" s="58"/>
    </row>
    <row r="5" spans="1:7" ht="27" customHeight="1" x14ac:dyDescent="0.25">
      <c r="A5" s="2" t="s">
        <v>4</v>
      </c>
      <c r="B5" s="3">
        <v>2020</v>
      </c>
      <c r="C5" s="4" t="s">
        <v>5</v>
      </c>
    </row>
    <row r="6" spans="1:7" ht="12.75" x14ac:dyDescent="0.25"/>
    <row r="7" spans="1:7" s="6" customFormat="1" ht="35.25" customHeight="1" x14ac:dyDescent="0.25">
      <c r="A7" s="59" t="s">
        <v>6</v>
      </c>
      <c r="B7" s="59"/>
      <c r="C7" s="5" t="s">
        <v>7</v>
      </c>
    </row>
    <row r="8" spans="1:7" s="6" customFormat="1" ht="35.25" customHeight="1" x14ac:dyDescent="0.25">
      <c r="A8" s="59" t="s">
        <v>8</v>
      </c>
      <c r="B8" s="59"/>
      <c r="C8" s="7" t="s">
        <v>9</v>
      </c>
    </row>
    <row r="9" spans="1:7" s="6" customFormat="1" ht="11.25" x14ac:dyDescent="0.25">
      <c r="A9" s="50" t="s">
        <v>10</v>
      </c>
      <c r="B9" s="51"/>
      <c r="C9" s="8" t="s">
        <v>11</v>
      </c>
      <c r="F9" s="9"/>
      <c r="G9" s="10"/>
    </row>
    <row r="10" spans="1:7" s="6" customFormat="1" ht="11.25" x14ac:dyDescent="0.25">
      <c r="A10" s="52"/>
      <c r="B10" s="53"/>
      <c r="C10" s="8" t="s">
        <v>12</v>
      </c>
      <c r="F10" s="9"/>
      <c r="G10" s="10"/>
    </row>
    <row r="11" spans="1:7" s="6" customFormat="1" ht="11.25" x14ac:dyDescent="0.25">
      <c r="A11" s="52"/>
      <c r="B11" s="53"/>
      <c r="C11" s="8" t="s">
        <v>13</v>
      </c>
      <c r="F11" s="9"/>
      <c r="G11" s="10"/>
    </row>
    <row r="12" spans="1:7" s="6" customFormat="1" ht="11.25" x14ac:dyDescent="0.25">
      <c r="A12" s="52"/>
      <c r="B12" s="53"/>
      <c r="C12" s="8" t="s">
        <v>14</v>
      </c>
      <c r="F12" s="9"/>
      <c r="G12" s="10"/>
    </row>
    <row r="13" spans="1:7" s="6" customFormat="1" ht="11.25" x14ac:dyDescent="0.25">
      <c r="A13" s="52"/>
      <c r="B13" s="53"/>
      <c r="C13" s="8" t="s">
        <v>15</v>
      </c>
      <c r="F13" s="9"/>
      <c r="G13" s="10"/>
    </row>
    <row r="14" spans="1:7" s="6" customFormat="1" ht="11.25" x14ac:dyDescent="0.25">
      <c r="A14" s="52"/>
      <c r="B14" s="53"/>
      <c r="C14" s="8" t="s">
        <v>16</v>
      </c>
      <c r="F14" s="9"/>
      <c r="G14" s="10"/>
    </row>
    <row r="15" spans="1:7" s="6" customFormat="1" ht="11.25" x14ac:dyDescent="0.25">
      <c r="A15" s="52"/>
      <c r="B15" s="53"/>
      <c r="C15" s="8" t="s">
        <v>17</v>
      </c>
      <c r="F15" s="9"/>
      <c r="G15" s="10"/>
    </row>
    <row r="16" spans="1:7" s="6" customFormat="1" ht="11.25" x14ac:dyDescent="0.25">
      <c r="A16" s="52"/>
      <c r="B16" s="53"/>
      <c r="C16" s="8" t="s">
        <v>18</v>
      </c>
      <c r="F16" s="9"/>
      <c r="G16" s="10"/>
    </row>
    <row r="17" spans="1:7" s="6" customFormat="1" ht="11.25" x14ac:dyDescent="0.25">
      <c r="A17" s="52"/>
      <c r="B17" s="53"/>
      <c r="C17" s="8" t="s">
        <v>19</v>
      </c>
      <c r="F17" s="9"/>
      <c r="G17" s="10"/>
    </row>
    <row r="18" spans="1:7" s="6" customFormat="1" ht="11.25" x14ac:dyDescent="0.25">
      <c r="A18" s="52"/>
      <c r="B18" s="53"/>
      <c r="C18" s="8" t="s">
        <v>20</v>
      </c>
      <c r="F18" s="9"/>
      <c r="G18" s="10"/>
    </row>
    <row r="19" spans="1:7" s="6" customFormat="1" ht="11.25" x14ac:dyDescent="0.25">
      <c r="A19" s="52"/>
      <c r="B19" s="53"/>
      <c r="C19" s="8" t="s">
        <v>21</v>
      </c>
      <c r="F19" s="9"/>
      <c r="G19" s="10"/>
    </row>
    <row r="20" spans="1:7" s="6" customFormat="1" ht="11.25" x14ac:dyDescent="0.25">
      <c r="A20" s="52"/>
      <c r="B20" s="53"/>
      <c r="C20" s="8" t="s">
        <v>22</v>
      </c>
      <c r="F20" s="9"/>
      <c r="G20" s="10"/>
    </row>
    <row r="21" spans="1:7" s="6" customFormat="1" ht="11.25" x14ac:dyDescent="0.25">
      <c r="A21" s="52"/>
      <c r="B21" s="53"/>
      <c r="C21" s="8" t="s">
        <v>23</v>
      </c>
      <c r="F21" s="9"/>
      <c r="G21" s="10"/>
    </row>
    <row r="22" spans="1:7" s="6" customFormat="1" ht="11.25" x14ac:dyDescent="0.25">
      <c r="A22" s="52"/>
      <c r="B22" s="53"/>
      <c r="C22" s="8" t="s">
        <v>24</v>
      </c>
      <c r="F22" s="9"/>
      <c r="G22" s="10"/>
    </row>
    <row r="23" spans="1:7" s="6" customFormat="1" ht="11.25" x14ac:dyDescent="0.25">
      <c r="A23" s="52"/>
      <c r="B23" s="53"/>
      <c r="C23" s="8" t="s">
        <v>25</v>
      </c>
      <c r="F23" s="9"/>
      <c r="G23" s="10"/>
    </row>
    <row r="24" spans="1:7" s="6" customFormat="1" ht="11.25" x14ac:dyDescent="0.25">
      <c r="A24" s="54"/>
      <c r="B24" s="55"/>
      <c r="C24" s="8" t="s">
        <v>26</v>
      </c>
      <c r="F24" s="9"/>
      <c r="G24" s="10"/>
    </row>
  </sheetData>
  <mergeCells count="7">
    <mergeCell ref="A9:B24"/>
    <mergeCell ref="A1:C1"/>
    <mergeCell ref="A2:C2"/>
    <mergeCell ref="A3:C3"/>
    <mergeCell ref="A4:C4"/>
    <mergeCell ref="A7:B7"/>
    <mergeCell ref="A8:B8"/>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0928-2296-47C2-B223-9E0392D7B653}">
  <dimension ref="A1:D23"/>
  <sheetViews>
    <sheetView zoomScaleNormal="100" workbookViewId="0">
      <selection sqref="A1:C1"/>
    </sheetView>
  </sheetViews>
  <sheetFormatPr defaultRowHeight="12.75" x14ac:dyDescent="0.25"/>
  <cols>
    <col min="1" max="1" width="4.7109375" style="11" customWidth="1"/>
    <col min="2" max="2" width="123.28515625" style="21" customWidth="1"/>
    <col min="3" max="3" width="58.5703125" style="11" customWidth="1"/>
    <col min="4" max="16384" width="9.140625" style="11"/>
  </cols>
  <sheetData>
    <row r="1" spans="1:4" ht="24.75" customHeight="1" x14ac:dyDescent="0.25">
      <c r="A1" s="60" t="s">
        <v>27</v>
      </c>
      <c r="B1" s="60"/>
      <c r="C1" s="60"/>
    </row>
    <row r="2" spans="1:4" ht="24.75" customHeight="1" x14ac:dyDescent="0.25">
      <c r="A2" s="61" t="str">
        <f>Титульный!A3</f>
        <v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v>
      </c>
      <c r="B2" s="61"/>
      <c r="C2" s="61"/>
    </row>
    <row r="3" spans="1:4" x14ac:dyDescent="0.25">
      <c r="A3" s="12" t="s">
        <v>4</v>
      </c>
      <c r="B3" s="13">
        <f>Титульный!B5</f>
        <v>2020</v>
      </c>
      <c r="C3" s="13" t="s">
        <v>5</v>
      </c>
    </row>
    <row r="4" spans="1:4" ht="13.5" thickBot="1" x14ac:dyDescent="0.3">
      <c r="A4" s="13"/>
      <c r="B4" s="12"/>
      <c r="C4" s="13"/>
    </row>
    <row r="5" spans="1:4" s="17" customFormat="1" ht="23.25" thickBot="1" x14ac:dyDescent="0.3">
      <c r="A5" s="14">
        <v>1</v>
      </c>
      <c r="B5" s="15" t="s">
        <v>28</v>
      </c>
      <c r="C5" s="49" t="s">
        <v>7</v>
      </c>
      <c r="D5" s="16"/>
    </row>
    <row r="6" spans="1:4" s="17" customFormat="1" ht="11.25" x14ac:dyDescent="0.25">
      <c r="A6" s="62">
        <v>2</v>
      </c>
      <c r="B6" s="65" t="s">
        <v>29</v>
      </c>
      <c r="C6" s="18" t="s">
        <v>11</v>
      </c>
    </row>
    <row r="7" spans="1:4" s="17" customFormat="1" ht="11.25" x14ac:dyDescent="0.25">
      <c r="A7" s="63"/>
      <c r="B7" s="66"/>
      <c r="C7" s="19" t="s">
        <v>30</v>
      </c>
    </row>
    <row r="8" spans="1:4" s="17" customFormat="1" ht="11.25" x14ac:dyDescent="0.25">
      <c r="A8" s="63"/>
      <c r="B8" s="66"/>
      <c r="C8" s="19" t="s">
        <v>13</v>
      </c>
    </row>
    <row r="9" spans="1:4" s="17" customFormat="1" ht="11.25" x14ac:dyDescent="0.25">
      <c r="A9" s="63"/>
      <c r="B9" s="66"/>
      <c r="C9" s="19" t="s">
        <v>14</v>
      </c>
    </row>
    <row r="10" spans="1:4" s="17" customFormat="1" ht="11.25" x14ac:dyDescent="0.25">
      <c r="A10" s="63"/>
      <c r="B10" s="66"/>
      <c r="C10" s="19" t="s">
        <v>15</v>
      </c>
    </row>
    <row r="11" spans="1:4" s="17" customFormat="1" ht="11.25" x14ac:dyDescent="0.25">
      <c r="A11" s="63"/>
      <c r="B11" s="66"/>
      <c r="C11" s="19" t="s">
        <v>16</v>
      </c>
    </row>
    <row r="12" spans="1:4" s="17" customFormat="1" ht="11.25" x14ac:dyDescent="0.25">
      <c r="A12" s="63"/>
      <c r="B12" s="66"/>
      <c r="C12" s="19" t="s">
        <v>17</v>
      </c>
    </row>
    <row r="13" spans="1:4" s="17" customFormat="1" ht="11.25" x14ac:dyDescent="0.25">
      <c r="A13" s="63"/>
      <c r="B13" s="66"/>
      <c r="C13" s="19" t="s">
        <v>18</v>
      </c>
    </row>
    <row r="14" spans="1:4" s="17" customFormat="1" ht="11.25" x14ac:dyDescent="0.25">
      <c r="A14" s="63"/>
      <c r="B14" s="66"/>
      <c r="C14" s="19" t="s">
        <v>19</v>
      </c>
    </row>
    <row r="15" spans="1:4" s="17" customFormat="1" ht="11.25" x14ac:dyDescent="0.25">
      <c r="A15" s="63"/>
      <c r="B15" s="66"/>
      <c r="C15" s="19" t="s">
        <v>20</v>
      </c>
    </row>
    <row r="16" spans="1:4" s="17" customFormat="1" ht="11.25" x14ac:dyDescent="0.25">
      <c r="A16" s="63"/>
      <c r="B16" s="66"/>
      <c r="C16" s="19" t="s">
        <v>21</v>
      </c>
    </row>
    <row r="17" spans="1:3" s="17" customFormat="1" ht="11.25" x14ac:dyDescent="0.25">
      <c r="A17" s="63"/>
      <c r="B17" s="66"/>
      <c r="C17" s="19" t="s">
        <v>22</v>
      </c>
    </row>
    <row r="18" spans="1:3" s="17" customFormat="1" ht="11.25" x14ac:dyDescent="0.25">
      <c r="A18" s="63"/>
      <c r="B18" s="66"/>
      <c r="C18" s="19" t="s">
        <v>23</v>
      </c>
    </row>
    <row r="19" spans="1:3" s="17" customFormat="1" ht="11.25" x14ac:dyDescent="0.25">
      <c r="A19" s="63"/>
      <c r="B19" s="66"/>
      <c r="C19" s="19" t="s">
        <v>24</v>
      </c>
    </row>
    <row r="20" spans="1:3" s="17" customFormat="1" ht="11.25" x14ac:dyDescent="0.25">
      <c r="A20" s="63"/>
      <c r="B20" s="66"/>
      <c r="C20" s="19" t="s">
        <v>25</v>
      </c>
    </row>
    <row r="21" spans="1:3" s="17" customFormat="1" ht="12" thickBot="1" x14ac:dyDescent="0.3">
      <c r="A21" s="64"/>
      <c r="B21" s="67"/>
      <c r="C21" s="20" t="s">
        <v>26</v>
      </c>
    </row>
    <row r="22" spans="1:3" x14ac:dyDescent="0.25">
      <c r="C22" s="22"/>
    </row>
    <row r="23" spans="1:3" x14ac:dyDescent="0.25">
      <c r="C23" s="23"/>
    </row>
  </sheetData>
  <mergeCells count="4">
    <mergeCell ref="A1:C1"/>
    <mergeCell ref="A2:C2"/>
    <mergeCell ref="A6:A21"/>
    <mergeCell ref="B6:B21"/>
  </mergeCells>
  <hyperlinks>
    <hyperlink ref="C5" location="'Информация об организации'!A1" display="Публичное акционерное общество &quot;Фортум&quot;" xr:uid="{10CA051F-2B31-4306-8E73-0898ED7EFE00}"/>
    <hyperlink ref="C6" location="'АТЭЦ ДМ_П5'!A1" display="Аргаяшская ТЭЦ без ДПМ/НВ" xr:uid="{2C9B0E9A-3929-4022-824B-786C3A3BC60F}"/>
    <hyperlink ref="C7" location="'АТЭЦ НМ_П5'!A1" display="Аргаяшская ТЭЦ (ТГ 4)" xr:uid="{3110F0DB-C2E4-46B1-88F3-1FB120D6332D}"/>
    <hyperlink ref="C8" location="'ЧТЭЦ-1 ДМ_П5'!A1" display="Челябинская ТЭЦ-1 без ДПМ/НВ" xr:uid="{A7A9C35E-1303-4E36-B2D0-78C0E5C4D4BA}"/>
    <hyperlink ref="C9" location="'ЧТЭЦ-1 НМ_П5'!A1" display="Челябинская ТЭЦ-1 (ТГ-10, ТГ-11) НВ" xr:uid="{91662D8B-61C6-40AD-99DE-8352B644273D}"/>
    <hyperlink ref="C10" location="'ЧТЭЦ-2_П5'!A1" display="Челябинская ТЭЦ-2" xr:uid="{ABE769E5-AE72-42DE-9D3C-E854765B872E}"/>
    <hyperlink ref="C11" location="'ЧТЭЦ-3 ДМ_П5'!A1" display="Челябинская ТЭЦ-3 без ДПМ/НВ" xr:uid="{330A25AD-BBA2-4436-9FEA-68400161189F}"/>
    <hyperlink ref="C12" location="'ЧТЭЦ-3 НМ_П5'!A1" display="Челябинская ТЭЦ-3 (БЛ 3) ДПМ" xr:uid="{AB4A4E2E-6357-4F36-8B7F-1395B06052ED}"/>
    <hyperlink ref="C13" location="'ЧТЭЦ-4 Б1_П5'!A1" display="Челябинская ТЭЦ-4 (БЛ 1) ДПМ" xr:uid="{DC4A6FC4-A314-44CB-9095-018864E0468D}"/>
    <hyperlink ref="C14" location="'ЧТЭЦ-4 Б2_П5'!A1" display="Челябинская ТЭЦ-4 (БЛ 2) ДПМ" xr:uid="{1285F852-A723-4518-ABA3-923861B89A84}"/>
    <hyperlink ref="C15" location="'ЧТЭЦ-4 Б3_П5'!A1" display="Челябинская ТЭЦ-4 (БЛ 3) НВ" xr:uid="{09D3092A-C9EA-4CF3-978B-73D975C6C36E}"/>
    <hyperlink ref="C16" location="'ТТЭЦ-1 ДМ_П5'!A1" display="Тюменская ТЭЦ-1 без ДПМ/НВ" xr:uid="{308DA04B-72FA-41FA-B103-0F07666DA509}"/>
    <hyperlink ref="C17" location="'ТТЭЦ-1 НМ_П5'!A1" display="Тюменская ТЭЦ-1 (БЛ 2) ДПМ" xr:uid="{6D8239D0-DF7E-4257-88A4-72FEF6209F43}"/>
    <hyperlink ref="C18" location="'ТТЭЦ-2_П5'!A1" display="Тюменская ТЭЦ-2" xr:uid="{DF3DAAA2-B506-488D-B490-AFE229C04667}"/>
    <hyperlink ref="C19" location="'НГРЭС Б1_П5'!A1" display="Няганская ГРЭС (БЛ 1) ДПМ" xr:uid="{7822A732-0816-4857-93A8-5B9CDB9BA546}"/>
    <hyperlink ref="C20" location="'НГРЭС Б2_П5'!A1" display="Няганская ГРЭС (БЛ 2) ДПМ" xr:uid="{32DFAA61-093D-45BF-8913-F00D7E16B61E}"/>
    <hyperlink ref="C21" location="'НГРЭС Б3_П5'!A1" display="Няганская ГРЭС (БЛ 3) ДПМ" xr:uid="{A2331A56-9F82-4C5E-A9C6-BA7DE274AE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B43-B040-4617-9A3C-BA303F1A4DBF}">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4" t="s">
        <v>31</v>
      </c>
      <c r="C1" s="25"/>
    </row>
    <row r="2" spans="1:3" x14ac:dyDescent="0.25">
      <c r="B2" s="24" t="s">
        <v>32</v>
      </c>
      <c r="C2" s="25"/>
    </row>
    <row r="3" spans="1:3" x14ac:dyDescent="0.25">
      <c r="B3" s="24"/>
      <c r="C3" s="25"/>
    </row>
    <row r="4" spans="1:3" x14ac:dyDescent="0.25">
      <c r="A4" s="68" t="s">
        <v>33</v>
      </c>
      <c r="B4" s="68"/>
    </row>
    <row r="5" spans="1:3" x14ac:dyDescent="0.25">
      <c r="A5" s="26"/>
      <c r="B5" s="26"/>
    </row>
    <row r="6" spans="1:3" x14ac:dyDescent="0.25">
      <c r="A6" s="26"/>
      <c r="B6" s="26"/>
    </row>
    <row r="7" spans="1:3" x14ac:dyDescent="0.25">
      <c r="A7" s="27" t="s">
        <v>34</v>
      </c>
      <c r="B7" s="27" t="s">
        <v>7</v>
      </c>
    </row>
    <row r="8" spans="1:3" x14ac:dyDescent="0.25">
      <c r="A8" s="27" t="s">
        <v>35</v>
      </c>
      <c r="B8" s="27" t="s">
        <v>9</v>
      </c>
    </row>
    <row r="9" spans="1:3" x14ac:dyDescent="0.25">
      <c r="A9" s="27" t="s">
        <v>36</v>
      </c>
      <c r="B9" s="27" t="s">
        <v>37</v>
      </c>
    </row>
    <row r="10" spans="1:3" x14ac:dyDescent="0.25">
      <c r="A10" s="27" t="s">
        <v>38</v>
      </c>
      <c r="B10" s="27" t="s">
        <v>37</v>
      </c>
    </row>
    <row r="11" spans="1:3" x14ac:dyDescent="0.25">
      <c r="A11" s="27" t="s">
        <v>39</v>
      </c>
      <c r="B11" s="27" t="s">
        <v>40</v>
      </c>
    </row>
    <row r="12" spans="1:3" x14ac:dyDescent="0.25">
      <c r="A12" s="27" t="s">
        <v>41</v>
      </c>
      <c r="B12" s="28">
        <v>997150001</v>
      </c>
    </row>
    <row r="13" spans="1:3" x14ac:dyDescent="0.25">
      <c r="A13" s="27" t="s">
        <v>42</v>
      </c>
      <c r="B13" s="27" t="s">
        <v>43</v>
      </c>
    </row>
    <row r="14" spans="1:3" x14ac:dyDescent="0.25">
      <c r="A14" s="27" t="s">
        <v>44</v>
      </c>
      <c r="B14" s="27" t="s">
        <v>45</v>
      </c>
    </row>
    <row r="15" spans="1:3" ht="45" x14ac:dyDescent="0.25">
      <c r="A15" s="27" t="s">
        <v>46</v>
      </c>
      <c r="B15" s="29" t="s">
        <v>47</v>
      </c>
    </row>
    <row r="16" spans="1:3" x14ac:dyDescent="0.25">
      <c r="A16" s="27" t="s">
        <v>48</v>
      </c>
      <c r="B16" s="30" t="s">
        <v>49</v>
      </c>
    </row>
    <row r="17" spans="1:2" x14ac:dyDescent="0.25">
      <c r="A17" s="26"/>
      <c r="B17" s="26"/>
    </row>
    <row r="18" spans="1:2" x14ac:dyDescent="0.25">
      <c r="A18" s="26"/>
      <c r="B18" s="26"/>
    </row>
    <row r="19" spans="1:2" x14ac:dyDescent="0.25">
      <c r="A19" s="26"/>
      <c r="B19" s="26"/>
    </row>
  </sheetData>
  <mergeCells count="1">
    <mergeCell ref="A4:B4"/>
  </mergeCells>
  <dataValidations count="19">
    <dataValidation allowBlank="1" showInputMessage="1" errorTitle="Ошибка" sqref="B12" xr:uid="{EA57E3DE-6914-4C6C-BDAD-073406F30387}"/>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83CAAA58-BDC3-4D26-8F88-5DBE3943664F}">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72E85F57-8032-4F70-91D0-3CAAA8A3D1EC}">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DCE0C798-B603-4B47-9B98-DEF9DD99B5BA}">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2DC7EDA2-C518-4C19-AACD-90C6EBCE38C0}"/>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xr:uid="{6EF567D6-5FDF-4016-8B11-FC2F18A7CC33}">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5C6BEEBF-D613-4ED9-ABC0-B7617EDF2872}">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62635353-615F-4CEC-ABC2-F3911AA5AA59}"/>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1E0711AB-C718-44AE-9C68-3F8E7CD4CEB0}">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59093E8C-63C3-420F-9AD2-A7FE18A3A704}">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588899C9-C4E9-4B7B-AF16-3223A2A28D31}">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D25E2DC3-5FD4-499A-B89A-0EA6633266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D9DC68B6-E8F4-43E6-902E-1A8990935E1D}">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EA81368E-854F-408A-B5FA-8FD29447D93D}">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BCDC3008-0A5C-4D69-BCE1-ABAFA8945E2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14E2064-819B-445F-A0FD-903CCDAF8E7F}">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2FE0EDCA-2C71-42AD-9A13-3DFB55FE4EA7}">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375844C8-A06A-4255-A527-5AFD56931B7F}">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2EC2BDC5-4585-4D17-85EB-62A71EA49945}">
      <formula1>yes_no</formula1>
    </dataValidation>
  </dataValidations>
  <hyperlinks>
    <hyperlink ref="B14" r:id="rId1" display="mailto:fortum@fortum.ru?subject=fortum%40fortum.ru" xr:uid="{03A48A4A-3FC5-4CBC-B125-0F45CBC9C14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3B44F24C-63BC-48FF-AAF4-0D5F4D235AA3}">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EFD7-CE1C-4FE9-BEB0-D7DD4CC442CD}">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Титульный!$C$9</f>
        <v>Аргаяшская ТЭЦ без ДПМ/НВ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'[2]12.12.2017'!D$288</f>
        <v>1114.7178850369576</v>
      </c>
      <c r="E10" s="37">
        <f>'[2]12.12.2017'!E$288</f>
        <v>1114.7178850369576</v>
      </c>
      <c r="F10" s="37">
        <f>'[2]12.12.2017'!F$288</f>
        <v>1114.7178850369576</v>
      </c>
      <c r="G10" s="37">
        <f>'[2]12.12.2017'!G$288</f>
        <v>1114.7178850369576</v>
      </c>
      <c r="H10" s="37">
        <f>'[2]12.12.2017'!H$288</f>
        <v>1110.7255953389126</v>
      </c>
      <c r="I10" s="37">
        <f>'[2]12.12.2017'!I$288</f>
        <v>1114.7178850369576</v>
      </c>
      <c r="J10" s="38">
        <f>'[2]12.12.2017'!J$288</f>
        <v>1147.6730036348301</v>
      </c>
      <c r="K10" s="38">
        <f>'[2]12.12.2017'!K$288</f>
        <v>1147.6730036348301</v>
      </c>
      <c r="L10" s="38">
        <f>'[2]12.12.2017'!L$288</f>
        <v>1147.6730036348301</v>
      </c>
      <c r="M10" s="38">
        <f>'[2]12.12.2017'!M$288</f>
        <v>1147.6730036348301</v>
      </c>
      <c r="N10" s="38">
        <f>'[2]12.12.2017'!N$288</f>
        <v>1143.5626873201479</v>
      </c>
      <c r="O10" s="38">
        <f>'[2]12.12.2017'!O$288</f>
        <v>1147.6730036348301</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2019'!$D$344</f>
        <v>966.8761771064818</v>
      </c>
      <c r="E16" s="37">
        <f>'[3]Рег уровни 2019'!$E$344</f>
        <v>966.8761771064818</v>
      </c>
      <c r="F16" s="37">
        <f>'[3]Рег уровни 2019'!$F$344</f>
        <v>966.8761771064818</v>
      </c>
      <c r="G16" s="37">
        <f>'[3]Рег уровни 2019'!$G$344</f>
        <v>966.8761771064818</v>
      </c>
      <c r="H16" s="37">
        <f>'[3]Рег уровни 2019'!$H$344</f>
        <v>963.41337288223701</v>
      </c>
      <c r="I16" s="37">
        <f>'[3]Рег уровни 2019'!$I$344</f>
        <v>966.8761771064818</v>
      </c>
      <c r="J16" s="37">
        <f>'[3]Рег уровни 2019'!$J$344</f>
        <v>966.8761771064818</v>
      </c>
      <c r="K16" s="37">
        <f>'[3]Рег уровни 2019'!$K$344</f>
        <v>966.8761771064818</v>
      </c>
      <c r="L16" s="37">
        <f>'[3]Рег уровни 2019'!$L$344</f>
        <v>966.8761771064818</v>
      </c>
      <c r="M16" s="37">
        <f>'[3]Рег уровни 2019'!$M$344</f>
        <v>966.8761771064818</v>
      </c>
      <c r="N16" s="37">
        <f>'[3]Рег уровни 2019'!$N$344</f>
        <v>966.8761771064818</v>
      </c>
      <c r="O16" s="37">
        <f>'[3]Рег уровни 2019'!$O$344</f>
        <v>966.8761771064818</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[4]Топливо!$R$252</f>
        <v>1211.833871115427</v>
      </c>
      <c r="E22" s="37">
        <f>[4]Топливо!$X$252</f>
        <v>1212.2466059902083</v>
      </c>
      <c r="F22" s="37">
        <f>[4]Топливо!$AD$252</f>
        <v>1211.8188885022346</v>
      </c>
      <c r="G22" s="37">
        <f>[4]Топливо!$AJ$252</f>
        <v>1212.8918302470897</v>
      </c>
      <c r="H22" s="37">
        <f>[4]Топливо!$AP$252</f>
        <v>1211.5173454734825</v>
      </c>
      <c r="I22" s="37">
        <f>[4]Топливо!$AV$252</f>
        <v>1213.3200092686482</v>
      </c>
      <c r="J22" s="47">
        <f>[4]Топливо!$BB$252</f>
        <v>1236.2079856109467</v>
      </c>
      <c r="K22" s="47">
        <f>[4]Топливо!$BH$252</f>
        <v>1235.8406488308469</v>
      </c>
      <c r="L22" s="47">
        <f>[4]Топливо!$BN$252</f>
        <v>1234.6739734957398</v>
      </c>
      <c r="M22" s="47">
        <f>[4]Топливо!$BT$252</f>
        <v>1235.3192896715386</v>
      </c>
      <c r="N22" s="47">
        <f>[4]Топливо!$BZ$252</f>
        <v>1235.4295364175828</v>
      </c>
      <c r="O22" s="47">
        <f>[4]Топливо!$CF$252</f>
        <v>1234.888342016797</v>
      </c>
    </row>
    <row r="23" spans="1:15" x14ac:dyDescent="0.25">
      <c r="A23" s="34"/>
      <c r="B23" s="39" t="s">
        <v>78</v>
      </c>
      <c r="C23" s="36" t="s">
        <v>71</v>
      </c>
      <c r="D23" s="37">
        <f>[4]Топливо!$R$214</f>
        <v>1131.4699730050718</v>
      </c>
      <c r="E23" s="37">
        <f>[4]Топливо!$X$214</f>
        <v>1131.8557065329048</v>
      </c>
      <c r="F23" s="37">
        <f>[4]Топливо!$AD$214</f>
        <v>1131.455970562836</v>
      </c>
      <c r="G23" s="37">
        <f>[4]Топливо!$AJ$214</f>
        <v>1132.458719857093</v>
      </c>
      <c r="H23" s="37">
        <f>[4]Топливо!$AP$214</f>
        <v>1131.1741546481144</v>
      </c>
      <c r="I23" s="37">
        <f>[4]Топливо!$AV$214</f>
        <v>1132.8588871669608</v>
      </c>
      <c r="J23" s="47">
        <f>[4]Топливо!$BB$214</f>
        <v>1154.2130706644361</v>
      </c>
      <c r="K23" s="47">
        <f>[4]Топливо!$BH$214</f>
        <v>1153.8697652624737</v>
      </c>
      <c r="L23" s="47">
        <f>[4]Топливо!$BN$214</f>
        <v>1152.7794144819998</v>
      </c>
      <c r="M23" s="47">
        <f>[4]Топливо!$BT$214</f>
        <v>1153.3825137117183</v>
      </c>
      <c r="N23" s="47">
        <f>[4]Топливо!$BZ$214</f>
        <v>1153.4855480538156</v>
      </c>
      <c r="O23" s="47">
        <f>[4]Топливо!$CF$214</f>
        <v>1152.9797588942026</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0F5F-5CA2-4652-8242-978AB306826C}">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Титульный!$C$10</f>
        <v>Аргаяшская ТЭЦ (ТГ 4) 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'[2]12.12.2017'!D$289</f>
        <v>1248.034068530603</v>
      </c>
      <c r="E10" s="37">
        <f>'[2]12.12.2017'!E$289</f>
        <v>1248.034068530603</v>
      </c>
      <c r="F10" s="37">
        <f>'[2]12.12.2017'!F$289</f>
        <v>1248.034068530603</v>
      </c>
      <c r="G10" s="37">
        <f>'[2]12.12.2017'!G$289</f>
        <v>1248.034068530603</v>
      </c>
      <c r="H10" s="37">
        <f>'[2]12.12.2017'!H$289</f>
        <v>1248.034068530603</v>
      </c>
      <c r="I10" s="37">
        <f>'[2]12.12.2017'!I$289</f>
        <v>1248.034068530603</v>
      </c>
      <c r="J10" s="38">
        <f>'[2]12.12.2017'!J$289</f>
        <v>1290.4672268606434</v>
      </c>
      <c r="K10" s="38">
        <f>'[2]12.12.2017'!K$289</f>
        <v>1290.4672268606434</v>
      </c>
      <c r="L10" s="38">
        <f>'[2]12.12.2017'!L$289</f>
        <v>1290.4672268606434</v>
      </c>
      <c r="M10" s="38">
        <f>'[2]12.12.2017'!M$289</f>
        <v>1290.4672268606434</v>
      </c>
      <c r="N10" s="38">
        <f>'[2]12.12.2017'!N$289</f>
        <v>1290.4672268606434</v>
      </c>
      <c r="O10" s="38">
        <f>'[2]12.12.2017'!O$289</f>
        <v>1290.4672268606434</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3"/>
      <c r="E12" s="43"/>
      <c r="F12" s="43"/>
      <c r="G12" s="43"/>
      <c r="H12" s="43"/>
      <c r="I12" s="43"/>
      <c r="J12" s="43"/>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2019'!$D$346</f>
        <v>992.86569708910076</v>
      </c>
      <c r="E16" s="37">
        <f>'[3]Рег уровни 2019'!$E$346</f>
        <v>992.86569708910076</v>
      </c>
      <c r="F16" s="37">
        <f>'[3]Рег уровни 2019'!$F$346</f>
        <v>992.86569708910076</v>
      </c>
      <c r="G16" s="37">
        <f>'[3]Рег уровни 2019'!$G$346</f>
        <v>992.86569708910076</v>
      </c>
      <c r="H16" s="37">
        <f>'[3]Рег уровни 2019'!$H$346</f>
        <v>992.86569708910076</v>
      </c>
      <c r="I16" s="37">
        <f>'[3]Рег уровни 2019'!$I$346</f>
        <v>992.86569708910076</v>
      </c>
      <c r="J16" s="37">
        <f>'[3]Рег уровни 2019'!$J$346</f>
        <v>1017.8509833210488</v>
      </c>
      <c r="K16" s="37">
        <f>'[3]Рег уровни 2019'!$K$346</f>
        <v>1017.8509833210488</v>
      </c>
      <c r="L16" s="37">
        <f>'[3]Рег уровни 2019'!$L$346</f>
        <v>1017.8509833210488</v>
      </c>
      <c r="M16" s="37">
        <f>'[3]Рег уровни 2019'!$M$346</f>
        <v>1017.8509833210488</v>
      </c>
      <c r="N16" s="37">
        <f>'[3]Рег уровни 2019'!$N$346</f>
        <v>1017.8509833210488</v>
      </c>
      <c r="O16" s="37">
        <f>'[3]Рег уровни 2019'!$O$346</f>
        <v>1017.8509833210488</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3"/>
      <c r="E18" s="43"/>
      <c r="F18" s="43"/>
      <c r="G18" s="43"/>
      <c r="H18" s="43"/>
      <c r="I18" s="43"/>
      <c r="J18" s="43"/>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[5]Топливо!$R$226</f>
        <v>1204.2542362218917</v>
      </c>
      <c r="E22" s="37">
        <f>[5]Топливо!$X$226</f>
        <v>1204.3052986272392</v>
      </c>
      <c r="F22" s="37">
        <f>[5]Топливо!$AD$226</f>
        <v>1204.2428871234492</v>
      </c>
      <c r="G22" s="37">
        <f>[5]Топливо!$AJ$226</f>
        <v>1204.2654125894244</v>
      </c>
      <c r="H22" s="37">
        <f>[5]Топливо!$AP$226</f>
        <v>1204.2686088514706</v>
      </c>
      <c r="I22" s="37">
        <f>[5]Топливо!$AV$226</f>
        <v>1204.3012336849215</v>
      </c>
      <c r="J22" s="47">
        <f>[5]Топливо!$BB$226</f>
        <v>1227.1936120282037</v>
      </c>
      <c r="K22" s="47">
        <f>[5]Топливо!$BH$226</f>
        <v>1227.1990133892091</v>
      </c>
      <c r="L22" s="47">
        <f>[5]Топливо!$BN$226</f>
        <v>1227.1957902290158</v>
      </c>
      <c r="M22" s="47">
        <f>[5]Топливо!$BT$226</f>
        <v>1227.1927471043039</v>
      </c>
      <c r="N22" s="47">
        <f>[5]Топливо!$BZ$226</f>
        <v>1227.2180063302123</v>
      </c>
      <c r="O22" s="47">
        <f>[5]Топливо!$CF$226</f>
        <v>1227.2011562736777</v>
      </c>
    </row>
    <row r="23" spans="1:15" x14ac:dyDescent="0.25">
      <c r="A23" s="34"/>
      <c r="B23" s="39" t="s">
        <v>78</v>
      </c>
      <c r="C23" s="36" t="s">
        <v>71</v>
      </c>
      <c r="D23" s="37">
        <f>[5]Топливо!$R$192</f>
        <v>1124.3862020765341</v>
      </c>
      <c r="E23" s="37">
        <f>[5]Топливо!$X$192</f>
        <v>1124.4339239506908</v>
      </c>
      <c r="F23" s="37">
        <f>[5]Топливо!$AD$192</f>
        <v>1124.3755954424757</v>
      </c>
      <c r="G23" s="37">
        <f>[5]Топливо!$AJ$192</f>
        <v>1124.3966472798359</v>
      </c>
      <c r="H23" s="37">
        <f>[5]Топливо!$AP$192</f>
        <v>1124.3996344406266</v>
      </c>
      <c r="I23" s="37">
        <f>[5]Топливо!$AV$192</f>
        <v>1124.4301249391788</v>
      </c>
      <c r="J23" s="47">
        <f>[5]Топливо!$BB$192</f>
        <v>1145.7884224562649</v>
      </c>
      <c r="K23" s="47">
        <f>[5]Топливо!$BH$192</f>
        <v>1145.7934704572046</v>
      </c>
      <c r="L23" s="47">
        <f>[5]Топливо!$BN$192</f>
        <v>1145.7904581579585</v>
      </c>
      <c r="M23" s="47">
        <f>[5]Топливо!$BT$192</f>
        <v>1145.7876141161717</v>
      </c>
      <c r="N23" s="47">
        <f>[5]Топливо!$BZ$192</f>
        <v>1145.8112208693572</v>
      </c>
      <c r="O23" s="47">
        <f>[5]Топливо!$CF$192</f>
        <v>1145.7954731529696</v>
      </c>
    </row>
    <row r="24" spans="1:15" x14ac:dyDescent="0.25">
      <c r="A24" s="41"/>
      <c r="B24" s="42"/>
      <c r="C24" s="43"/>
      <c r="D24" s="43"/>
      <c r="E24" s="43"/>
      <c r="F24" s="43"/>
      <c r="G24" s="43"/>
      <c r="H24" s="43"/>
      <c r="I24" s="43"/>
      <c r="J24" s="43"/>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842F-504A-4529-B435-5791905BB012}">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Титульный!$C$11</f>
        <v>Челябинская ТЭЦ-1 без ДПМ/НВ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'[2]12.12.2017'!D$292</f>
        <v>1322.943048782166</v>
      </c>
      <c r="E10" s="37">
        <f>'[2]12.12.2017'!E$292</f>
        <v>1322.943048782166</v>
      </c>
      <c r="F10" s="37">
        <f>'[2]12.12.2017'!F$292</f>
        <v>1322.943048782166</v>
      </c>
      <c r="G10" s="37">
        <f>'[2]12.12.2017'!G$292</f>
        <v>1322.943048782166</v>
      </c>
      <c r="H10" s="37">
        <f>'[2]12.12.2017'!H$292</f>
        <v>1303.6638725664061</v>
      </c>
      <c r="I10" s="37">
        <f>'[2]12.12.2017'!I$292</f>
        <v>1322.943048782166</v>
      </c>
      <c r="J10" s="38">
        <f>'[2]12.12.2017'!J$292</f>
        <v>1358.170708206505</v>
      </c>
      <c r="K10" s="38">
        <f>'[2]12.12.2017'!K$292</f>
        <v>1358.170708206505</v>
      </c>
      <c r="L10" s="38">
        <f>'[2]12.12.2017'!L$292</f>
        <v>1358.170708206505</v>
      </c>
      <c r="M10" s="38">
        <f>'[2]12.12.2017'!M$292</f>
        <v>1358.170708206505</v>
      </c>
      <c r="N10" s="38">
        <f>'[2]12.12.2017'!N$292</f>
        <v>1338.3781612494001</v>
      </c>
      <c r="O10" s="38">
        <f>'[2]12.12.2017'!O$292</f>
        <v>1358.170708206505</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2019'!$D$350</f>
        <v>1358.170708206505</v>
      </c>
      <c r="E16" s="37">
        <f>'[3]Рег уровни 2019'!$E$350</f>
        <v>1358.170708206505</v>
      </c>
      <c r="F16" s="37">
        <f>'[3]Рег уровни 2019'!$F$350</f>
        <v>1358.170708206505</v>
      </c>
      <c r="G16" s="37">
        <f>'[3]Рег уровни 2019'!$G$350</f>
        <v>1358.170708206505</v>
      </c>
      <c r="H16" s="37">
        <f>'[3]Рег уровни 2019'!$H$350</f>
        <v>1338.3781612494001</v>
      </c>
      <c r="I16" s="37">
        <f>'[3]Рег уровни 2019'!$I$350</f>
        <v>1358.170708206505</v>
      </c>
      <c r="J16" s="37">
        <f>'[3]Рег уровни 2019'!$J$350</f>
        <v>1395.8123029402052</v>
      </c>
      <c r="K16" s="37">
        <f>'[3]Рег уровни 2019'!$K$350</f>
        <v>1395.8123029402052</v>
      </c>
      <c r="L16" s="37">
        <f>'[3]Рег уровни 2019'!$L$350</f>
        <v>1395.8123029402052</v>
      </c>
      <c r="M16" s="37">
        <f>'[3]Рег уровни 2019'!$M$350</f>
        <v>1395.8123029402052</v>
      </c>
      <c r="N16" s="37">
        <f>'[3]Рег уровни 2019'!$N$350</f>
        <v>1375.4712070953904</v>
      </c>
      <c r="O16" s="37">
        <f>'[3]Рег уровни 2019'!$O$350</f>
        <v>1395.8123029402052</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[6]Топливо!$R$200</f>
        <v>735.95967614333779</v>
      </c>
      <c r="E22" s="37">
        <f>[6]Топливо!$X$200</f>
        <v>736.64028857094752</v>
      </c>
      <c r="F22" s="37">
        <f>[6]Топливо!$AD$200</f>
        <v>736.95974164848997</v>
      </c>
      <c r="G22" s="37">
        <f>[6]Топливо!$AJ$200</f>
        <v>740.71406695783696</v>
      </c>
      <c r="H22" s="37">
        <f>[6]Топливо!$AP$200</f>
        <v>744.45043369598079</v>
      </c>
      <c r="I22" s="37">
        <f>[6]Топливо!$AV$200</f>
        <v>755.82632980005462</v>
      </c>
      <c r="J22" s="47">
        <f>[6]Топливо!$BB$200</f>
        <v>781.89704405754355</v>
      </c>
      <c r="K22" s="47">
        <f>[6]Топливо!$BH$200</f>
        <v>770.29970644203797</v>
      </c>
      <c r="L22" s="47">
        <f>[6]Топливо!$BN$200</f>
        <v>770.82689338805562</v>
      </c>
      <c r="M22" s="47">
        <f>[6]Топливо!$BT$200</f>
        <v>760.59089423169848</v>
      </c>
      <c r="N22" s="47">
        <f>[6]Топливо!$BZ$200</f>
        <v>758.68460568580144</v>
      </c>
      <c r="O22" s="47">
        <f>[6]Топливо!$CF$200</f>
        <v>759.60344221580192</v>
      </c>
    </row>
    <row r="23" spans="1:15" x14ac:dyDescent="0.25">
      <c r="A23" s="34"/>
      <c r="B23" s="39" t="s">
        <v>78</v>
      </c>
      <c r="C23" s="36" t="s">
        <v>71</v>
      </c>
      <c r="D23" s="37">
        <f>[6]Топливо!$R$170</f>
        <v>686.72773471339985</v>
      </c>
      <c r="E23" s="37">
        <f>[6]Топливо!$X$170</f>
        <v>687.36382109434351</v>
      </c>
      <c r="F23" s="37">
        <f>[6]Топливо!$AD$170</f>
        <v>687.66237537242057</v>
      </c>
      <c r="G23" s="37">
        <f>[6]Топливо!$AJ$170</f>
        <v>691.17109061480096</v>
      </c>
      <c r="H23" s="37">
        <f>[6]Топливо!$AP$170</f>
        <v>694.66302214577649</v>
      </c>
      <c r="I23" s="37">
        <f>[6]Топливо!$AV$170</f>
        <v>705.29470074771461</v>
      </c>
      <c r="J23" s="47">
        <f>[6]Топливо!$BB$170</f>
        <v>729.62340566125556</v>
      </c>
      <c r="K23" s="47">
        <f>[6]Топливо!$BH$170</f>
        <v>718.78477237573634</v>
      </c>
      <c r="L23" s="47">
        <f>[6]Топливо!$BN$170</f>
        <v>719.27747045612671</v>
      </c>
      <c r="M23" s="47">
        <f>[6]Топливо!$BT$170</f>
        <v>709.71111610439107</v>
      </c>
      <c r="N23" s="47">
        <f>[6]Топливо!$BZ$170</f>
        <v>707.92953802411341</v>
      </c>
      <c r="O23" s="47">
        <f>[6]Топливо!$CF$170</f>
        <v>708.78826375308586</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A988-C099-4DD1-8E2C-B58C676C976E}">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Титульный!$C$12</f>
        <v>Челябинская ТЭЦ-1 (ТГ-10, ТГ-11) 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'[2]12.12.2017'!D$293</f>
        <v>973.16021019997527</v>
      </c>
      <c r="E10" s="37">
        <f>'[2]12.12.2017'!E$293</f>
        <v>973.16021019997527</v>
      </c>
      <c r="F10" s="37">
        <f>'[2]12.12.2017'!F$293</f>
        <v>973.16021019997527</v>
      </c>
      <c r="G10" s="37">
        <f>'[2]12.12.2017'!G$293</f>
        <v>973.16021019997527</v>
      </c>
      <c r="H10" s="37">
        <f>'[2]12.12.2017'!H$293</f>
        <v>972.41789773593223</v>
      </c>
      <c r="I10" s="37">
        <f>'[2]12.12.2017'!I$293</f>
        <v>973.16021019997527</v>
      </c>
      <c r="J10" s="38">
        <f>'[2]12.12.2017'!J$293</f>
        <v>1006.194192399319</v>
      </c>
      <c r="K10" s="38">
        <f>'[2]12.12.2017'!K$293</f>
        <v>1006.194192399319</v>
      </c>
      <c r="L10" s="38">
        <f>'[2]12.12.2017'!L$293</f>
        <v>1006.194192399319</v>
      </c>
      <c r="M10" s="38">
        <f>'[2]12.12.2017'!M$293</f>
        <v>1006.194192399319</v>
      </c>
      <c r="N10" s="38">
        <f>'[2]12.12.2017'!N$293</f>
        <v>1005.4266820937834</v>
      </c>
      <c r="O10" s="38">
        <f>'[2]12.12.2017'!O$293</f>
        <v>1006.194192399319</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2019'!$D$351</f>
        <v>906.29011958953788</v>
      </c>
      <c r="E16" s="37">
        <f>'[3]Рег уровни 2019'!$E$351</f>
        <v>906.29011958953788</v>
      </c>
      <c r="F16" s="37">
        <f>'[3]Рег уровни 2019'!$F$351</f>
        <v>906.29011958953788</v>
      </c>
      <c r="G16" s="37">
        <f>'[3]Рег уровни 2019'!$G$351</f>
        <v>906.29011958953788</v>
      </c>
      <c r="H16" s="37">
        <f>'[3]Рег уровни 2019'!$H$351</f>
        <v>905.59881465869603</v>
      </c>
      <c r="I16" s="37">
        <f>'[3]Рег уровни 2019'!$I$351</f>
        <v>906.29011958953788</v>
      </c>
      <c r="J16" s="37">
        <f>'[3]Рег уровни 2019'!$J$351</f>
        <v>906.29011958953788</v>
      </c>
      <c r="K16" s="37">
        <f>'[3]Рег уровни 2019'!$K$351</f>
        <v>906.29011958953788</v>
      </c>
      <c r="L16" s="37">
        <f>'[3]Рег уровни 2019'!$L$351</f>
        <v>906.29011958953788</v>
      </c>
      <c r="M16" s="37">
        <f>'[3]Рег уровни 2019'!$M$351</f>
        <v>906.29011958953788</v>
      </c>
      <c r="N16" s="37">
        <f>'[3]Рег уровни 2019'!$N$351</f>
        <v>906.29011958953788</v>
      </c>
      <c r="O16" s="37">
        <f>'[3]Рег уровни 2019'!$O$351</f>
        <v>906.29011958953788</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[7]Топливо!$R$200</f>
        <v>726.1362782461531</v>
      </c>
      <c r="E22" s="37">
        <f>[7]Топливо!$X$200</f>
        <v>726.16026902645388</v>
      </c>
      <c r="F22" s="37">
        <f>[7]Топливо!$AD$200</f>
        <v>726.43436387361385</v>
      </c>
      <c r="G22" s="37">
        <f>[7]Топливо!$AJ$200</f>
        <v>727.02617953549645</v>
      </c>
      <c r="H22" s="37">
        <f>[7]Топливо!$AP$200</f>
        <v>726.10636568875668</v>
      </c>
      <c r="I22" s="37">
        <f>[7]Топливо!$AV$200</f>
        <v>726.57476327437428</v>
      </c>
      <c r="J22" s="47">
        <f>[7]Топливо!$BB$200</f>
        <v>747.8670633014201</v>
      </c>
      <c r="K22" s="47">
        <f>[7]Топливо!$BH$200</f>
        <v>748.17066878140849</v>
      </c>
      <c r="L22" s="47">
        <f>[7]Топливо!$BN$200</f>
        <v>747.30920468448539</v>
      </c>
      <c r="M22" s="47">
        <f>[7]Топливо!$BT$200</f>
        <v>748.59312472970123</v>
      </c>
      <c r="N22" s="47">
        <f>[7]Топливо!$BZ$200</f>
        <v>748.85121925013686</v>
      </c>
      <c r="O22" s="47">
        <f>[7]Топливо!$CF$200</f>
        <v>748.26562541361773</v>
      </c>
    </row>
    <row r="23" spans="1:15" x14ac:dyDescent="0.25">
      <c r="A23" s="34"/>
      <c r="B23" s="39" t="s">
        <v>78</v>
      </c>
      <c r="C23" s="36" t="s">
        <v>71</v>
      </c>
      <c r="D23" s="37">
        <f>[7]Топливо!$R$170</f>
        <v>677.54698901509641</v>
      </c>
      <c r="E23" s="37">
        <f>[7]Топливо!$X$170</f>
        <v>677.56941030509711</v>
      </c>
      <c r="F23" s="37">
        <f>[7]Топливо!$AD$170</f>
        <v>677.82557371365783</v>
      </c>
      <c r="G23" s="37">
        <f>[7]Топливо!$AJ$170</f>
        <v>678.37867246308076</v>
      </c>
      <c r="H23" s="37">
        <f>[7]Топливо!$AP$170</f>
        <v>677.51903335397822</v>
      </c>
      <c r="I23" s="37">
        <f>[7]Топливо!$AV$170</f>
        <v>677.95678810689185</v>
      </c>
      <c r="J23" s="47">
        <f>[7]Топливо!$BB$170</f>
        <v>697.81968532842996</v>
      </c>
      <c r="K23" s="47">
        <f>[7]Топливо!$BH$170</f>
        <v>698.1034287676714</v>
      </c>
      <c r="L23" s="47">
        <f>[7]Топливо!$BN$170</f>
        <v>697.298322135033</v>
      </c>
      <c r="M23" s="47">
        <f>[7]Топливо!$BT$170</f>
        <v>698.49824741093562</v>
      </c>
      <c r="N23" s="47">
        <f>[7]Топливо!$BZ$170</f>
        <v>698.73945724311852</v>
      </c>
      <c r="O23" s="47">
        <f>[7]Топливо!$CF$170</f>
        <v>698.19217328375476</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9ABD-2F96-4BFA-9003-2C689573E436}">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Титульный!$C$13</f>
        <v>Челябинская ТЭЦ-2</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'[2]12.12.2017'!D$294</f>
        <v>878.7368840180352</v>
      </c>
      <c r="E10" s="37">
        <f>'[2]12.12.2017'!E$294</f>
        <v>878.7368840180352</v>
      </c>
      <c r="F10" s="37">
        <f>'[2]12.12.2017'!F$294</f>
        <v>878.7368840180352</v>
      </c>
      <c r="G10" s="37">
        <f>'[2]12.12.2017'!G$294</f>
        <v>878.7368840180352</v>
      </c>
      <c r="H10" s="37">
        <f>'[2]12.12.2017'!H$294</f>
        <v>878.7368840180352</v>
      </c>
      <c r="I10" s="37">
        <f>'[2]12.12.2017'!I$294</f>
        <v>878.7368840180352</v>
      </c>
      <c r="J10" s="38">
        <f>'[2]12.12.2017'!J$294</f>
        <v>962.16051923924806</v>
      </c>
      <c r="K10" s="38">
        <f>'[2]12.12.2017'!K$294</f>
        <v>962.16051923924806</v>
      </c>
      <c r="L10" s="38">
        <f>'[2]12.12.2017'!L$294</f>
        <v>962.16051923924806</v>
      </c>
      <c r="M10" s="38">
        <f>'[2]12.12.2017'!M$294</f>
        <v>962.16051923924806</v>
      </c>
      <c r="N10" s="38">
        <f>'[2]12.12.2017'!N$294</f>
        <v>918.41949567152335</v>
      </c>
      <c r="O10" s="38">
        <f>'[2]12.12.2017'!O$294</f>
        <v>902.55850077375317</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2019'!$D$352</f>
        <v>902.55850077375317</v>
      </c>
      <c r="E16" s="37">
        <f>'[3]Рег уровни 2019'!$E$352</f>
        <v>902.55850077375317</v>
      </c>
      <c r="F16" s="37">
        <f>'[3]Рег уровни 2019'!$F$352</f>
        <v>902.55850077375317</v>
      </c>
      <c r="G16" s="37">
        <f>'[3]Рег уровни 2019'!$G$352</f>
        <v>902.55850077375317</v>
      </c>
      <c r="H16" s="37">
        <f>'[3]Рег уровни 2019'!$H$352</f>
        <v>902.55850077375317</v>
      </c>
      <c r="I16" s="37">
        <f>'[3]Рег уровни 2019'!$I$352</f>
        <v>902.55850077375317</v>
      </c>
      <c r="J16" s="37">
        <f>'[3]Рег уровни 2019'!$J$352</f>
        <v>979.22609569033102</v>
      </c>
      <c r="K16" s="37">
        <f>'[3]Рег уровни 2019'!$K$352</f>
        <v>979.22609569033102</v>
      </c>
      <c r="L16" s="37">
        <f>'[3]Рег уровни 2019'!$L$352</f>
        <v>979.22609569033102</v>
      </c>
      <c r="M16" s="37">
        <f>'[3]Рег уровни 2019'!$M$352</f>
        <v>979.22609569033102</v>
      </c>
      <c r="N16" s="37">
        <f>'[3]Рег уровни 2019'!$N$352</f>
        <v>934.70924962020945</v>
      </c>
      <c r="O16" s="37">
        <f>'[3]Рег уровни 2019'!$O$352</f>
        <v>918.56693261910436</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[8]Топливо!$R$265</f>
        <v>1003.0980363612223</v>
      </c>
      <c r="E22" s="37">
        <f>[8]Топливо!$X$265</f>
        <v>1001.0442404573964</v>
      </c>
      <c r="F22" s="37">
        <f>[8]Топливо!$AD$265</f>
        <v>1001.8266208931219</v>
      </c>
      <c r="G22" s="37">
        <f>[8]Топливо!$AJ$265</f>
        <v>998.77566843788713</v>
      </c>
      <c r="H22" s="37">
        <f>[8]Топливо!$AP$265</f>
        <v>998.7722078789642</v>
      </c>
      <c r="I22" s="37">
        <f>[8]Топливо!$AV$265</f>
        <v>1003.6366647094194</v>
      </c>
      <c r="J22" s="47">
        <f>[8]Топливо!$BB$265</f>
        <v>1036.7032755903183</v>
      </c>
      <c r="K22" s="47">
        <f>[8]Топливо!$BH$265</f>
        <v>1027.8371290042014</v>
      </c>
      <c r="L22" s="47">
        <f>[8]Топливо!$BN$265</f>
        <v>1030.253650168685</v>
      </c>
      <c r="M22" s="47">
        <f>[8]Топливо!$BT$265</f>
        <v>1030.9600836566381</v>
      </c>
      <c r="N22" s="47">
        <f>[8]Топливо!$BZ$265</f>
        <v>1027.3777783041751</v>
      </c>
      <c r="O22" s="47">
        <f>[8]Топливо!$CF$265</f>
        <v>1028.8377746682461</v>
      </c>
    </row>
    <row r="23" spans="1:15" x14ac:dyDescent="0.25">
      <c r="A23" s="34"/>
      <c r="B23" s="39" t="s">
        <v>78</v>
      </c>
      <c r="C23" s="36" t="s">
        <v>71</v>
      </c>
      <c r="D23" s="37">
        <f>[8]Топливо!$R$225</f>
        <v>936.389753608619</v>
      </c>
      <c r="E23" s="37">
        <f>[8]Топливо!$X$225</f>
        <v>934.47031818448261</v>
      </c>
      <c r="F23" s="37">
        <f>[8]Топливо!$AD$225</f>
        <v>935.20151485338499</v>
      </c>
      <c r="G23" s="37">
        <f>[8]Топливо!$AJ$225</f>
        <v>932.35015741858615</v>
      </c>
      <c r="H23" s="37">
        <f>[8]Топливо!$AP$225</f>
        <v>932.34692325136837</v>
      </c>
      <c r="I23" s="37">
        <f>[8]Топливо!$AV$225</f>
        <v>936.89314458824242</v>
      </c>
      <c r="J23" s="47">
        <f>[8]Топливо!$BB$225</f>
        <v>967.76007064515716</v>
      </c>
      <c r="K23" s="47">
        <f>[8]Топливо!$BH$225</f>
        <v>959.47395234037504</v>
      </c>
      <c r="L23" s="47">
        <f>[8]Топливо!$BN$225</f>
        <v>961.73238333521954</v>
      </c>
      <c r="M23" s="47">
        <f>[8]Топливо!$BT$225</f>
        <v>962.39260154825968</v>
      </c>
      <c r="N23" s="47">
        <f>[8]Топливо!$BZ$225</f>
        <v>959.04465262072438</v>
      </c>
      <c r="O23" s="47">
        <f>[8]Топливо!$CF$225</f>
        <v>960.40913520396828</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6EE8-C3A7-48A0-8B45-F2623361A4F3}">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Титульный!$C$14</f>
        <v>Челябинская ТЭЦ-3 без ДПМ/НВ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'[2]12.12.2017'!D$295</f>
        <v>754.1940023949644</v>
      </c>
      <c r="E10" s="37">
        <f>'[2]12.12.2017'!E$295</f>
        <v>754.1940023949644</v>
      </c>
      <c r="F10" s="37">
        <f>'[2]12.12.2017'!F$295</f>
        <v>754.1940023949644</v>
      </c>
      <c r="G10" s="37">
        <f>'[2]12.12.2017'!G$295</f>
        <v>754.1940023949644</v>
      </c>
      <c r="H10" s="37">
        <f>'[2]12.12.2017'!H$295</f>
        <v>754.1940023949644</v>
      </c>
      <c r="I10" s="37">
        <f>'[2]12.12.2017'!I$295</f>
        <v>754.1940023949644</v>
      </c>
      <c r="J10" s="38">
        <f>'[2]12.12.2017'!J$295</f>
        <v>778.95506616848991</v>
      </c>
      <c r="K10" s="38">
        <f>'[2]12.12.2017'!K$295</f>
        <v>778.95506616848991</v>
      </c>
      <c r="L10" s="38">
        <f>'[2]12.12.2017'!L$295</f>
        <v>778.95506616848991</v>
      </c>
      <c r="M10" s="38">
        <f>'[2]12.12.2017'!M$295</f>
        <v>778.95506616848991</v>
      </c>
      <c r="N10" s="38">
        <f>'[2]12.12.2017'!N$295</f>
        <v>778.95506616848991</v>
      </c>
      <c r="O10" s="38">
        <f>'[2]12.12.2017'!O$295</f>
        <v>778.95506616848991</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2019'!$D$353</f>
        <v>778.95506616848991</v>
      </c>
      <c r="E16" s="37">
        <f>'[3]Рег уровни 2019'!$E$353</f>
        <v>778.95506616848991</v>
      </c>
      <c r="F16" s="37">
        <f>'[3]Рег уровни 2019'!$F$353</f>
        <v>778.95506616848991</v>
      </c>
      <c r="G16" s="37">
        <f>'[3]Рег уровни 2019'!$G$353</f>
        <v>778.95506616848991</v>
      </c>
      <c r="H16" s="37">
        <f>'[3]Рег уровни 2019'!$H$353</f>
        <v>778.95506616848991</v>
      </c>
      <c r="I16" s="37">
        <f>'[3]Рег уровни 2019'!$I$353</f>
        <v>778.95506616848991</v>
      </c>
      <c r="J16" s="37">
        <f>'[3]Рег уровни 2019'!$J$353</f>
        <v>787.39674860713353</v>
      </c>
      <c r="K16" s="37">
        <f>'[3]Рег уровни 2019'!$K$353</f>
        <v>787.39674860713353</v>
      </c>
      <c r="L16" s="37">
        <f>'[3]Рег уровни 2019'!$L$353</f>
        <v>787.39674860713353</v>
      </c>
      <c r="M16" s="37">
        <f>'[3]Рег уровни 2019'!$M$353</f>
        <v>787.39674860713353</v>
      </c>
      <c r="N16" s="37">
        <f>'[3]Рег уровни 2019'!$N$353</f>
        <v>787.39674860713353</v>
      </c>
      <c r="O16" s="37">
        <f>'[3]Рег уровни 2019'!$O$353</f>
        <v>787.39674860713353</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[9]Топливо!$R$200</f>
        <v>841.67974363802205</v>
      </c>
      <c r="E22" s="37">
        <f>[9]Топливо!$X$200</f>
        <v>841.67843413476373</v>
      </c>
      <c r="F22" s="37">
        <f>[9]Топливо!$AD$200</f>
        <v>841.68199927023625</v>
      </c>
      <c r="G22" s="37">
        <f>[9]Топливо!$AJ$200</f>
        <v>841.68016743824921</v>
      </c>
      <c r="H22" s="37">
        <f>[9]Топливо!$AP$200</f>
        <v>841.68500081420518</v>
      </c>
      <c r="I22" s="37">
        <f>[9]Топливо!$AV$200</f>
        <v>841.68410977980284</v>
      </c>
      <c r="J22" s="47">
        <f>[9]Топливо!$BB$200</f>
        <v>866.98215963746884</v>
      </c>
      <c r="K22" s="47">
        <f>[9]Топливо!$BH$200</f>
        <v>866.98231986765984</v>
      </c>
      <c r="L22" s="47">
        <f>[9]Топливо!$BN$200</f>
        <v>866.98286534548583</v>
      </c>
      <c r="M22" s="47">
        <f>[9]Топливо!$BT$200</f>
        <v>866.97920048553078</v>
      </c>
      <c r="N22" s="47">
        <f>[9]Топливо!$BZ$200</f>
        <v>866.98294484398059</v>
      </c>
      <c r="O22" s="47">
        <f>[9]Топливо!$CF$200</f>
        <v>866.97958507983981</v>
      </c>
    </row>
    <row r="23" spans="1:15" x14ac:dyDescent="0.25">
      <c r="A23" s="34"/>
      <c r="B23" s="39" t="s">
        <v>78</v>
      </c>
      <c r="C23" s="36" t="s">
        <v>71</v>
      </c>
      <c r="D23" s="37">
        <f>[9]Топливо!$R$170</f>
        <v>785.53153611030098</v>
      </c>
      <c r="E23" s="37">
        <f>[9]Топливо!$X$170</f>
        <v>785.53031227548013</v>
      </c>
      <c r="F23" s="37">
        <f>[9]Топливо!$AD$170</f>
        <v>785.53364417779085</v>
      </c>
      <c r="G23" s="37">
        <f>[9]Топливо!$AJ$170</f>
        <v>785.53193218527963</v>
      </c>
      <c r="H23" s="37">
        <f>[9]Топливо!$AP$170</f>
        <v>785.53644935907028</v>
      </c>
      <c r="I23" s="37">
        <f>[9]Топливо!$AV$170</f>
        <v>785.53561661663821</v>
      </c>
      <c r="J23" s="47">
        <f>[9]Топливо!$BB$170</f>
        <v>809.14220526866234</v>
      </c>
      <c r="K23" s="47">
        <f>[9]Топливо!$BH$170</f>
        <v>809.14235501650444</v>
      </c>
      <c r="L23" s="47">
        <f>[9]Топливо!$BN$170</f>
        <v>809.14286480886517</v>
      </c>
      <c r="M23" s="47">
        <f>[9]Топливо!$BT$170</f>
        <v>809.13943970610342</v>
      </c>
      <c r="N23" s="47">
        <f>[9]Топливо!$BZ$170</f>
        <v>809.14293910652384</v>
      </c>
      <c r="O23" s="47">
        <f>[9]Топливо!$CF$170</f>
        <v>809.1397991400371</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4BAB-C9B9-4091-A1C3-01749A1A3418}">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Титульный!$C$15</f>
        <v>Челябинская ТЭЦ-3 (БЛ 3)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'[2]12.12.2017'!D$296</f>
        <v>799.95052267037113</v>
      </c>
      <c r="E10" s="37">
        <f>'[2]12.12.2017'!E$296</f>
        <v>799.95052267037113</v>
      </c>
      <c r="F10" s="37">
        <f>'[2]12.12.2017'!F$296</f>
        <v>799.95052267037113</v>
      </c>
      <c r="G10" s="37">
        <f>'[2]12.12.2017'!G$296</f>
        <v>799.95052267037113</v>
      </c>
      <c r="H10" s="37">
        <f>'[2]12.12.2017'!H$296</f>
        <v>795.49255912294075</v>
      </c>
      <c r="I10" s="37">
        <f>'[2]12.12.2017'!I$296</f>
        <v>799.95052267037113</v>
      </c>
      <c r="J10" s="38">
        <f>'[2]12.12.2017'!J$296</f>
        <v>826.5298592881453</v>
      </c>
      <c r="K10" s="38">
        <f>'[2]12.12.2017'!K$296</f>
        <v>826.5298592881453</v>
      </c>
      <c r="L10" s="38">
        <f>'[2]12.12.2017'!L$296</f>
        <v>826.5298592881453</v>
      </c>
      <c r="M10" s="38">
        <f>'[2]12.12.2017'!M$296</f>
        <v>826.5298592881453</v>
      </c>
      <c r="N10" s="38">
        <f>'[2]12.12.2017'!N$296</f>
        <v>821.92377443771056</v>
      </c>
      <c r="O10" s="38">
        <f>'[2]12.12.2017'!O$296</f>
        <v>826.5298592881453</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2019'!$D$354</f>
        <v>811.71132501925536</v>
      </c>
      <c r="E16" s="37">
        <f>'[3]Рег уровни 2019'!$E$354</f>
        <v>811.71132501925536</v>
      </c>
      <c r="F16" s="37">
        <f>'[3]Рег уровни 2019'!$F$354</f>
        <v>811.71132501925536</v>
      </c>
      <c r="G16" s="37">
        <f>'[3]Рег уровни 2019'!$G$354</f>
        <v>811.71132501925536</v>
      </c>
      <c r="H16" s="37">
        <f>'[3]Рег уровни 2019'!$H$354</f>
        <v>807.18782088315845</v>
      </c>
      <c r="I16" s="37">
        <f>'[3]Рег уровни 2019'!$I$354</f>
        <v>811.71132501925536</v>
      </c>
      <c r="J16" s="37">
        <f>'[3]Рег уровни 2019'!$J$354</f>
        <v>811.71132501925536</v>
      </c>
      <c r="K16" s="37">
        <f>'[3]Рег уровни 2019'!$K$354</f>
        <v>811.71132501925536</v>
      </c>
      <c r="L16" s="37">
        <f>'[3]Рег уровни 2019'!$L$354</f>
        <v>811.71132501925536</v>
      </c>
      <c r="M16" s="37">
        <f>'[3]Рег уровни 2019'!$M$354</f>
        <v>811.71132501925536</v>
      </c>
      <c r="N16" s="37">
        <f>'[3]Рег уровни 2019'!$N$354</f>
        <v>811.71132501925536</v>
      </c>
      <c r="O16" s="37">
        <f>'[3]Рег уровни 2019'!$O$354</f>
        <v>811.71132501925536</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[10]Топливо!$R$200</f>
        <v>914.04848791043105</v>
      </c>
      <c r="E22" s="37">
        <f>[10]Топливо!$X$200</f>
        <v>914.05424391892734</v>
      </c>
      <c r="F22" s="37">
        <f>[10]Топливо!$AD$200</f>
        <v>914.05003049691595</v>
      </c>
      <c r="G22" s="37">
        <f>[10]Топливо!$AJ$200</f>
        <v>914.05128693663141</v>
      </c>
      <c r="H22" s="37">
        <f>[10]Топливо!$AP$200</f>
        <v>914.05365389314909</v>
      </c>
      <c r="I22" s="37">
        <f>[10]Топливо!$AV$200</f>
        <v>914.04986623546029</v>
      </c>
      <c r="J22" s="47">
        <f>[10]Топливо!$BB$200</f>
        <v>941.52322524945669</v>
      </c>
      <c r="K22" s="47">
        <f>[10]Топливо!$BH$200</f>
        <v>941.52339357045275</v>
      </c>
      <c r="L22" s="47">
        <f>[10]Топливо!$BN$200</f>
        <v>941.52525063809549</v>
      </c>
      <c r="M22" s="47">
        <f>[10]Топливо!$BT$200</f>
        <v>941.52446379128264</v>
      </c>
      <c r="N22" s="47">
        <f>[10]Топливо!$BZ$200</f>
        <v>941.52337551670803</v>
      </c>
      <c r="O22" s="47">
        <f>[10]Топливо!$CF$200</f>
        <v>941.52617959480119</v>
      </c>
    </row>
    <row r="23" spans="1:15" x14ac:dyDescent="0.25">
      <c r="A23" s="34"/>
      <c r="B23" s="39" t="s">
        <v>78</v>
      </c>
      <c r="C23" s="36" t="s">
        <v>71</v>
      </c>
      <c r="D23" s="37">
        <f>[10]Топливо!$R$170</f>
        <v>853.16587655180467</v>
      </c>
      <c r="E23" s="37">
        <f>[10]Топливо!$X$170</f>
        <v>853.17125599899748</v>
      </c>
      <c r="F23" s="37">
        <f>[10]Топливо!$AD$170</f>
        <v>853.16731822141674</v>
      </c>
      <c r="G23" s="37">
        <f>[10]Топливо!$AJ$170</f>
        <v>853.16849246414154</v>
      </c>
      <c r="H23" s="37">
        <f>[10]Топливо!$AP$170</f>
        <v>853.17070457303657</v>
      </c>
      <c r="I23" s="37">
        <f>[10]Топливо!$AV$170</f>
        <v>853.16716470603762</v>
      </c>
      <c r="J23" s="47">
        <f>[10]Топливо!$BB$170</f>
        <v>878.80675256958557</v>
      </c>
      <c r="K23" s="47">
        <f>[10]Топливо!$BH$170</f>
        <v>878.80690987892774</v>
      </c>
      <c r="L23" s="47">
        <f>[10]Топливо!$BN$170</f>
        <v>878.80864545616396</v>
      </c>
      <c r="M23" s="47">
        <f>[10]Топливо!$BT$170</f>
        <v>878.80791008531082</v>
      </c>
      <c r="N23" s="47">
        <f>[10]Топливо!$BZ$170</f>
        <v>878.80689300626909</v>
      </c>
      <c r="O23" s="47">
        <f>[10]Топливо!$CF$170</f>
        <v>878.809513640001</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D1D7-222A-4F9D-B0F5-D0523351EB21}">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Титульный!$C$16</f>
        <v>Челябинская ТЭЦ-4 (БЛ 1)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'[2]12.12.2017'!D$290</f>
        <v>848.0270191134349</v>
      </c>
      <c r="E10" s="37">
        <f>'[2]12.12.2017'!E$290</f>
        <v>848.0270191134349</v>
      </c>
      <c r="F10" s="37">
        <f>'[2]12.12.2017'!F$290</f>
        <v>848.0270191134349</v>
      </c>
      <c r="G10" s="37">
        <f>'[2]12.12.2017'!G$290</f>
        <v>848.0270191134349</v>
      </c>
      <c r="H10" s="37">
        <f>'[2]12.12.2017'!H$290</f>
        <v>848.0270191134349</v>
      </c>
      <c r="I10" s="37">
        <f>'[2]12.12.2017'!I$290</f>
        <v>848.0270191134349</v>
      </c>
      <c r="J10" s="38">
        <f>'[2]12.12.2017'!J$290</f>
        <v>876.86634028954666</v>
      </c>
      <c r="K10" s="38">
        <f>'[2]12.12.2017'!K$290</f>
        <v>876.86634028954666</v>
      </c>
      <c r="L10" s="38">
        <f>'[2]12.12.2017'!L$290</f>
        <v>876.86634028954666</v>
      </c>
      <c r="M10" s="38">
        <f>'[2]12.12.2017'!M$290</f>
        <v>876.86634028954666</v>
      </c>
      <c r="N10" s="38">
        <f>'[2]12.12.2017'!N$290</f>
        <v>876.86634028954666</v>
      </c>
      <c r="O10" s="38">
        <f>'[2]12.12.2017'!O$290</f>
        <v>876.86634028954666</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2019'!$D$347</f>
        <v>876.86634028954666</v>
      </c>
      <c r="E16" s="37">
        <f>'[3]Рег уровни 2019'!$E$347</f>
        <v>876.86634028954666</v>
      </c>
      <c r="F16" s="37">
        <f>'[3]Рег уровни 2019'!$F$347</f>
        <v>876.86634028954666</v>
      </c>
      <c r="G16" s="37">
        <f>'[3]Рег уровни 2019'!$G$347</f>
        <v>876.86634028954666</v>
      </c>
      <c r="H16" s="37">
        <f>'[3]Рег уровни 2019'!$H$347</f>
        <v>876.86634028954666</v>
      </c>
      <c r="I16" s="37">
        <f>'[3]Рег уровни 2019'!$I$347</f>
        <v>876.86634028954666</v>
      </c>
      <c r="J16" s="37">
        <f>'[3]Рег уровни 2019'!$J$347</f>
        <v>889.17630480597165</v>
      </c>
      <c r="K16" s="37">
        <f>'[3]Рег уровни 2019'!$K$347</f>
        <v>889.17630480597165</v>
      </c>
      <c r="L16" s="37">
        <f>'[3]Рег уровни 2019'!$L$347</f>
        <v>889.17630480597165</v>
      </c>
      <c r="M16" s="37">
        <f>'[3]Рег уровни 2019'!$M$347</f>
        <v>889.17630480597165</v>
      </c>
      <c r="N16" s="37">
        <f>'[3]Рег уровни 2019'!$N$347</f>
        <v>889.17630480597165</v>
      </c>
      <c r="O16" s="37">
        <f>'[3]Рег уровни 2019'!$O$347</f>
        <v>889.17630480597165</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[11]Топливо!$R$200</f>
        <v>861.50933070390977</v>
      </c>
      <c r="E22" s="37">
        <f>[11]Топливо!$X$200</f>
        <v>861.50920895410718</v>
      </c>
      <c r="F22" s="37">
        <f>[11]Топливо!$AD$200</f>
        <v>861.5091935514796</v>
      </c>
      <c r="G22" s="37">
        <f>[11]Топливо!$AJ$200</f>
        <v>861.50962716261165</v>
      </c>
      <c r="H22" s="37">
        <f>[11]Топливо!$AP$200</f>
        <v>861.51249750291777</v>
      </c>
      <c r="I22" s="37">
        <f>[11]Топливо!$AV$200</f>
        <v>861.5080149286955</v>
      </c>
      <c r="J22" s="47">
        <f>[11]Топливо!$BB$200</f>
        <v>887.40843291889087</v>
      </c>
      <c r="K22" s="47">
        <f>[11]Топливо!$BH$200</f>
        <v>887.40873600707289</v>
      </c>
      <c r="L22" s="47">
        <f>[11]Топливо!$BN$200</f>
        <v>887.40317325512945</v>
      </c>
      <c r="M22" s="47">
        <f>[11]Топливо!$BT$200</f>
        <v>887.40491830688791</v>
      </c>
      <c r="N22" s="47">
        <f>[11]Топливо!$BZ$200</f>
        <v>887.40072162524609</v>
      </c>
      <c r="O22" s="47">
        <f>[11]Топливо!$CF$200</f>
        <v>887.40741449811992</v>
      </c>
    </row>
    <row r="23" spans="1:15" x14ac:dyDescent="0.25">
      <c r="A23" s="34"/>
      <c r="B23" s="39" t="s">
        <v>78</v>
      </c>
      <c r="C23" s="36" t="s">
        <v>71</v>
      </c>
      <c r="D23" s="37">
        <f>[11]Топливо!$R$170</f>
        <v>804.06386047094372</v>
      </c>
      <c r="E23" s="37">
        <f>[11]Топливо!$X$170</f>
        <v>804.06374668608146</v>
      </c>
      <c r="F23" s="37">
        <f>[11]Топливо!$AD$170</f>
        <v>804.06373229110238</v>
      </c>
      <c r="G23" s="37">
        <f>[11]Топливо!$AJ$170</f>
        <v>804.06413753515108</v>
      </c>
      <c r="H23" s="37">
        <f>[11]Топливо!$AP$170</f>
        <v>804.06682009618487</v>
      </c>
      <c r="I23" s="37">
        <f>[11]Топливо!$AV$170</f>
        <v>804.06263077448182</v>
      </c>
      <c r="J23" s="47">
        <f>[11]Топливо!$BB$170</f>
        <v>828.23218029802877</v>
      </c>
      <c r="K23" s="47">
        <f>[11]Топливо!$BH$170</f>
        <v>828.232463558012</v>
      </c>
      <c r="L23" s="47">
        <f>[11]Топливо!$BN$170</f>
        <v>828.22726472441991</v>
      </c>
      <c r="M23" s="47">
        <f>[11]Топливо!$BT$170</f>
        <v>828.22889561391389</v>
      </c>
      <c r="N23" s="47">
        <f>[11]Топливо!$BZ$170</f>
        <v>828.22497348153831</v>
      </c>
      <c r="O23" s="47">
        <f>[11]Топливо!$CF$170</f>
        <v>828.23122850291577</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C4D4-6067-4158-BF8B-044AA35B70BF}">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Титульный!$C$17</f>
        <v>Челябинская ТЭЦ-4 (БЛ 2)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'[2]12.12.2017'!D$291</f>
        <v>863.62283590761695</v>
      </c>
      <c r="E10" s="37">
        <f>'[2]12.12.2017'!E$291</f>
        <v>863.62283590761695</v>
      </c>
      <c r="F10" s="37">
        <f>'[2]12.12.2017'!F$291</f>
        <v>863.62283590761695</v>
      </c>
      <c r="G10" s="37">
        <f>'[2]12.12.2017'!G$291</f>
        <v>863.62283590761695</v>
      </c>
      <c r="H10" s="37">
        <f>'[2]12.12.2017'!H$291</f>
        <v>863.62283590761695</v>
      </c>
      <c r="I10" s="37">
        <f>'[2]12.12.2017'!I$291</f>
        <v>863.62283590761695</v>
      </c>
      <c r="J10" s="38">
        <f>'[2]12.12.2017'!J$291</f>
        <v>892.99247432847585</v>
      </c>
      <c r="K10" s="38">
        <f>'[2]12.12.2017'!K$291</f>
        <v>892.99247432847585</v>
      </c>
      <c r="L10" s="38">
        <f>'[2]12.12.2017'!L$291</f>
        <v>892.99247432847585</v>
      </c>
      <c r="M10" s="38">
        <f>'[2]12.12.2017'!M$291</f>
        <v>892.99247432847585</v>
      </c>
      <c r="N10" s="38">
        <f>'[2]12.12.2017'!N$291</f>
        <v>892.99247432847585</v>
      </c>
      <c r="O10" s="38">
        <f>'[2]12.12.2017'!O$291</f>
        <v>892.99247432847585</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5"/>
      <c r="D12" s="45"/>
      <c r="E12" s="45"/>
      <c r="F12" s="45"/>
      <c r="G12" s="45"/>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2019'!$D$348</f>
        <v>892.99247432847585</v>
      </c>
      <c r="E16" s="37">
        <f>'[3]Рег уровни 2019'!$E$348</f>
        <v>892.99247432847585</v>
      </c>
      <c r="F16" s="37">
        <f>'[3]Рег уровни 2019'!$F$348</f>
        <v>892.99247432847585</v>
      </c>
      <c r="G16" s="37">
        <f>'[3]Рег уровни 2019'!$G$348</f>
        <v>892.99247432847585</v>
      </c>
      <c r="H16" s="37">
        <f>'[3]Рег уровни 2019'!$H$348</f>
        <v>892.99247432847585</v>
      </c>
      <c r="I16" s="37">
        <f>'[3]Рег уровни 2019'!$I$348</f>
        <v>892.99247432847585</v>
      </c>
      <c r="J16" s="37">
        <f>'[3]Рег уровни 2019'!$J$348</f>
        <v>897.38821109581488</v>
      </c>
      <c r="K16" s="37">
        <f>'[3]Рег уровни 2019'!$K$348</f>
        <v>897.38821109581488</v>
      </c>
      <c r="L16" s="37">
        <f>'[3]Рег уровни 2019'!$L$348</f>
        <v>897.38821109581488</v>
      </c>
      <c r="M16" s="37">
        <f>'[3]Рег уровни 2019'!$M$348</f>
        <v>897.38821109581488</v>
      </c>
      <c r="N16" s="37">
        <f>'[3]Рег уровни 2019'!$N$348</f>
        <v>897.38821109581488</v>
      </c>
      <c r="O16" s="37">
        <f>'[3]Рег уровни 2019'!$O$348</f>
        <v>897.38821109581488</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[12]Топливо!$R$200</f>
        <v>862.19498247426566</v>
      </c>
      <c r="E22" s="37">
        <f>[12]Топливо!$X$200</f>
        <v>862.19197979517605</v>
      </c>
      <c r="F22" s="37">
        <f>[12]Топливо!$AD$200</f>
        <v>862.18779791717691</v>
      </c>
      <c r="G22" s="37">
        <f>[12]Топливо!$AJ$200</f>
        <v>862.1690690701937</v>
      </c>
      <c r="H22" s="37">
        <f>[12]Топливо!$AP$200</f>
        <v>862.1885094275035</v>
      </c>
      <c r="I22" s="37">
        <f>[12]Топливо!$AV$200</f>
        <v>862.19109242902232</v>
      </c>
      <c r="J22" s="47">
        <f>[12]Топливо!$BB$200</f>
        <v>888.10730910453276</v>
      </c>
      <c r="K22" s="47">
        <f>[12]Топливо!$BH$200</f>
        <v>888.10354237499075</v>
      </c>
      <c r="L22" s="47">
        <f>[12]Топливо!$BN$200</f>
        <v>888.1123155182928</v>
      </c>
      <c r="M22" s="47">
        <f>[12]Топливо!$BT$200</f>
        <v>888.10582994931087</v>
      </c>
      <c r="N22" s="47">
        <f>[12]Топливо!$BZ$200</f>
        <v>888.10373004043186</v>
      </c>
      <c r="O22" s="47">
        <f>[12]Топливо!$CF$200</f>
        <v>888.10807234940705</v>
      </c>
    </row>
    <row r="23" spans="1:15" x14ac:dyDescent="0.25">
      <c r="A23" s="34"/>
      <c r="B23" s="39" t="s">
        <v>78</v>
      </c>
      <c r="C23" s="36" t="s">
        <v>71</v>
      </c>
      <c r="D23" s="37">
        <f>[12]Топливо!$R$170</f>
        <v>804.70465651800532</v>
      </c>
      <c r="E23" s="37">
        <f>[12]Топливо!$X$170</f>
        <v>804.70185027586547</v>
      </c>
      <c r="F23" s="37">
        <f>[12]Топливо!$AD$170</f>
        <v>804.69794197866997</v>
      </c>
      <c r="G23" s="37">
        <f>[12]Топливо!$AJ$170</f>
        <v>804.68043838335859</v>
      </c>
      <c r="H23" s="37">
        <f>[12]Топливо!$AP$170</f>
        <v>804.69860694159206</v>
      </c>
      <c r="I23" s="37">
        <f>[12]Топливо!$AV$170</f>
        <v>804.70102096170308</v>
      </c>
      <c r="J23" s="47">
        <f>[12]Топливо!$BB$170</f>
        <v>828.88533561171278</v>
      </c>
      <c r="K23" s="47">
        <f>[12]Топливо!$BH$170</f>
        <v>828.88181530372958</v>
      </c>
      <c r="L23" s="47">
        <f>[12]Топливо!$BN$170</f>
        <v>828.89001450307728</v>
      </c>
      <c r="M23" s="47">
        <f>[12]Топливо!$BT$170</f>
        <v>828.88395322365488</v>
      </c>
      <c r="N23" s="47">
        <f>[12]Топливо!$BZ$170</f>
        <v>828.88199069199231</v>
      </c>
      <c r="O23" s="47">
        <f>[12]Топливо!$CF$170</f>
        <v>828.88604892467936</v>
      </c>
    </row>
    <row r="24" spans="1:15" x14ac:dyDescent="0.25">
      <c r="A24" s="41"/>
      <c r="B24" s="42"/>
      <c r="C24" s="43"/>
      <c r="D24" s="45"/>
      <c r="E24" s="45"/>
      <c r="F24" s="45"/>
      <c r="G24" s="45"/>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F08F-FBB0-4A1B-9BED-4C8662B53CFE}">
  <sheetPr>
    <tabColor rgb="FFCCFFCC"/>
    <pageSetUpPr fitToPage="1"/>
  </sheetPr>
  <dimension ref="A1:P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Титульный!$C$18</f>
        <v>Челябинская ТЭЦ-4 (БЛ 3) 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'[2]12.12.2017'!D$297</f>
        <v>839.38633098807009</v>
      </c>
      <c r="E10" s="37">
        <f>'[2]12.12.2017'!E$297</f>
        <v>839.38633098807009</v>
      </c>
      <c r="F10" s="37">
        <f>'[2]12.12.2017'!F$297</f>
        <v>839.38633098807009</v>
      </c>
      <c r="G10" s="37">
        <f>'[2]12.12.2017'!G$297</f>
        <v>839.38633098807009</v>
      </c>
      <c r="H10" s="37">
        <f>'[2]12.12.2017'!H$297</f>
        <v>839.38633098807009</v>
      </c>
      <c r="I10" s="37">
        <f>'[2]12.12.2017'!I$297</f>
        <v>839.38633098807009</v>
      </c>
      <c r="J10" s="37">
        <f>'[2]12.12.2017'!J$297</f>
        <v>867.93177880587768</v>
      </c>
      <c r="K10" s="37">
        <f>'[2]12.12.2017'!K$297</f>
        <v>867.93177880587768</v>
      </c>
      <c r="L10" s="37">
        <f>'[2]12.12.2017'!L$297</f>
        <v>867.93177880587768</v>
      </c>
      <c r="M10" s="37">
        <f>'[2]12.12.2017'!M$297</f>
        <v>867.93177880587768</v>
      </c>
      <c r="N10" s="37">
        <f>'[2]12.12.2017'!N$297</f>
        <v>867.93177880587768</v>
      </c>
      <c r="O10" s="37">
        <f>'[2]12.12.2017'!O$297</f>
        <v>867.93177880587768</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5"/>
      <c r="E12" s="45"/>
      <c r="F12" s="45"/>
      <c r="G12" s="45"/>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2019'!$D$349</f>
        <v>888.48</v>
      </c>
      <c r="E16" s="37">
        <f>'[3]Рег уровни 2019'!$E$349</f>
        <v>888.48</v>
      </c>
      <c r="F16" s="37">
        <f>'[3]Рег уровни 2019'!$F$349</f>
        <v>888.48</v>
      </c>
      <c r="G16" s="37">
        <f>'[3]Рег уровни 2019'!$G$349</f>
        <v>888.48</v>
      </c>
      <c r="H16" s="37">
        <f>'[3]Рег уровни 2019'!$H$349</f>
        <v>888.48</v>
      </c>
      <c r="I16" s="37">
        <f>'[3]Рег уровни 2019'!$I$349</f>
        <v>888.48</v>
      </c>
      <c r="J16" s="37">
        <f>'[3]Рег уровни 2019'!$J$349</f>
        <v>893.44419400935283</v>
      </c>
      <c r="K16" s="37">
        <f>'[3]Рег уровни 2019'!$K$349</f>
        <v>893.44419400935283</v>
      </c>
      <c r="L16" s="37">
        <f>'[3]Рег уровни 2019'!$L$349</f>
        <v>893.44419400935283</v>
      </c>
      <c r="M16" s="37">
        <f>'[3]Рег уровни 2019'!$M$349</f>
        <v>893.44419400935283</v>
      </c>
      <c r="N16" s="37">
        <f>'[3]Рег уровни 2019'!$N$349</f>
        <v>893.44419400935283</v>
      </c>
      <c r="O16" s="37">
        <f>'[3]Рег уровни 2019'!$O$349</f>
        <v>893.44419400935283</v>
      </c>
    </row>
    <row r="17" spans="1:16"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c r="P17" s="31"/>
    </row>
    <row r="18" spans="1:16" ht="12.75" customHeight="1" x14ac:dyDescent="0.25">
      <c r="A18" s="41"/>
      <c r="B18" s="42"/>
      <c r="C18" s="43"/>
      <c r="D18" s="44"/>
      <c r="E18" s="44"/>
      <c r="F18" s="44"/>
      <c r="G18" s="44"/>
      <c r="H18" s="44"/>
      <c r="I18" s="44"/>
    </row>
    <row r="19" spans="1:16" ht="12.75" customHeight="1" x14ac:dyDescent="0.25">
      <c r="A19" s="69" t="s">
        <v>76</v>
      </c>
      <c r="B19" s="70"/>
      <c r="C19" s="70"/>
      <c r="D19" s="70"/>
      <c r="E19" s="70"/>
      <c r="F19" s="70"/>
      <c r="G19" s="70"/>
      <c r="H19" s="70"/>
      <c r="I19" s="70"/>
      <c r="J19" s="70"/>
      <c r="K19" s="70"/>
      <c r="L19" s="70"/>
      <c r="M19" s="70"/>
      <c r="N19" s="70"/>
      <c r="O19" s="70"/>
    </row>
    <row r="20" spans="1:16" ht="12.75" customHeight="1" x14ac:dyDescent="0.25">
      <c r="A20" s="71" t="s">
        <v>54</v>
      </c>
      <c r="B20" s="71" t="s">
        <v>55</v>
      </c>
      <c r="C20" s="71" t="s">
        <v>56</v>
      </c>
      <c r="D20" s="71">
        <v>2020</v>
      </c>
      <c r="E20" s="71"/>
      <c r="F20" s="71"/>
      <c r="G20" s="71"/>
      <c r="H20" s="71"/>
      <c r="I20" s="71"/>
      <c r="J20" s="71"/>
      <c r="K20" s="71"/>
      <c r="L20" s="71"/>
      <c r="M20" s="71"/>
      <c r="N20" s="71"/>
      <c r="O20" s="71"/>
    </row>
    <row r="21" spans="1:16"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6" ht="12.75" customHeight="1" x14ac:dyDescent="0.25">
      <c r="A22" s="34" t="s">
        <v>77</v>
      </c>
      <c r="B22" s="35" t="s">
        <v>70</v>
      </c>
      <c r="C22" s="36" t="s">
        <v>71</v>
      </c>
      <c r="D22" s="37">
        <f>[13]Топливо!$R$200</f>
        <v>861.93306534724434</v>
      </c>
      <c r="E22" s="37">
        <f>[13]Топливо!$X$200</f>
        <v>862.60085008981434</v>
      </c>
      <c r="F22" s="37">
        <f>[13]Топливо!$AD$200</f>
        <v>861.31947530899902</v>
      </c>
      <c r="G22" s="37">
        <f>[13]Топливо!$AJ$200</f>
        <v>860.30751268894358</v>
      </c>
      <c r="H22" s="37">
        <f>[13]Топливо!$AP$200</f>
        <v>861.29075142364763</v>
      </c>
      <c r="I22" s="37">
        <f>[13]Топливо!$AV$200</f>
        <v>863.38619091180726</v>
      </c>
      <c r="J22" s="47">
        <f>[13]Топливо!$BB$200</f>
        <v>886.39142303216727</v>
      </c>
      <c r="K22" s="47">
        <f>[13]Топливо!$BH$200</f>
        <v>886.44032100172672</v>
      </c>
      <c r="L22" s="47">
        <f>[13]Топливо!$BN$200</f>
        <v>888.3380088885018</v>
      </c>
      <c r="M22" s="47">
        <f>[13]Топливо!$BT$200</f>
        <v>888.73324355204636</v>
      </c>
      <c r="N22" s="47">
        <f>[13]Топливо!$BZ$200</f>
        <v>887.66244043449888</v>
      </c>
      <c r="O22" s="47">
        <f>[13]Топливо!$CF$200</f>
        <v>887.45413859665132</v>
      </c>
    </row>
    <row r="23" spans="1:16" x14ac:dyDescent="0.25">
      <c r="A23" s="34"/>
      <c r="B23" s="39" t="s">
        <v>78</v>
      </c>
      <c r="C23" s="36" t="s">
        <v>71</v>
      </c>
      <c r="D23" s="37">
        <f>[13]Топливо!$R$170</f>
        <v>804.45987415630316</v>
      </c>
      <c r="E23" s="37">
        <f>[13]Топливо!$X$170</f>
        <v>805.08397204655546</v>
      </c>
      <c r="F23" s="37">
        <f>[13]Топливо!$AD$170</f>
        <v>803.88642552242902</v>
      </c>
      <c r="G23" s="37">
        <f>[13]Топливо!$AJ$170</f>
        <v>802.94066606443323</v>
      </c>
      <c r="H23" s="37">
        <f>[13]Топливо!$AP$170</f>
        <v>803.85958076976419</v>
      </c>
      <c r="I23" s="37">
        <f>[13]Топливо!$AV$170</f>
        <v>805.81793543159563</v>
      </c>
      <c r="J23" s="47">
        <f>[13]Топливо!$BB$170</f>
        <v>827.28170376838057</v>
      </c>
      <c r="K23" s="47">
        <f>[13]Топливо!$BH$170</f>
        <v>827.32740280535199</v>
      </c>
      <c r="L23" s="47">
        <f>[13]Топливо!$BN$170</f>
        <v>829.10094288645018</v>
      </c>
      <c r="M23" s="47">
        <f>[13]Топливо!$BT$170</f>
        <v>829.47032107667872</v>
      </c>
      <c r="N23" s="47">
        <f>[13]Топливо!$BZ$170</f>
        <v>828.46957049953153</v>
      </c>
      <c r="O23" s="47">
        <f>[13]Топливо!$CF$170</f>
        <v>828.27489588472076</v>
      </c>
    </row>
    <row r="24" spans="1:16" x14ac:dyDescent="0.25">
      <c r="A24" s="41"/>
      <c r="B24" s="42"/>
      <c r="C24" s="43"/>
      <c r="D24" s="45"/>
      <c r="E24" s="45"/>
      <c r="F24" s="45"/>
      <c r="G24" s="45"/>
      <c r="H24" s="45"/>
      <c r="I24" s="45"/>
      <c r="J24" s="46"/>
      <c r="K24" s="46"/>
      <c r="L24" s="46"/>
      <c r="M24" s="46"/>
      <c r="N24" s="46"/>
      <c r="O24" s="46"/>
    </row>
    <row r="25" spans="1:16" x14ac:dyDescent="0.25">
      <c r="A25" s="73" t="s">
        <v>79</v>
      </c>
      <c r="B25" s="73"/>
      <c r="C25" s="73"/>
      <c r="D25" s="73"/>
      <c r="E25" s="73"/>
      <c r="F25" s="73"/>
      <c r="G25" s="73"/>
      <c r="H25" s="73"/>
      <c r="I25" s="73"/>
      <c r="J25" s="73"/>
      <c r="K25" s="73"/>
      <c r="L25" s="73"/>
      <c r="M25" s="73"/>
      <c r="N25" s="73"/>
      <c r="O25" s="73"/>
    </row>
    <row r="26" spans="1:16" x14ac:dyDescent="0.25">
      <c r="A26" s="73" t="s">
        <v>80</v>
      </c>
      <c r="B26" s="73"/>
      <c r="C26" s="73"/>
      <c r="D26" s="73"/>
      <c r="E26" s="73"/>
      <c r="F26" s="73"/>
      <c r="G26" s="73"/>
      <c r="H26" s="73"/>
      <c r="I26" s="73"/>
      <c r="J26" s="73"/>
      <c r="K26" s="73"/>
      <c r="L26" s="73"/>
      <c r="M26" s="73"/>
      <c r="N26" s="73"/>
      <c r="O26" s="73"/>
    </row>
    <row r="27" spans="1:16"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CD14-6FFC-44C0-B9B6-33701562DEF9}">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Титульный!$C$19</f>
        <v>Тюменская ТЭЦ-1 без ДПМ/НВ</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'[2]12.12.2017'!D$282</f>
        <v>792.33084684599203</v>
      </c>
      <c r="E10" s="37">
        <f>'[2]12.12.2017'!E$282</f>
        <v>792.33084684599203</v>
      </c>
      <c r="F10" s="37">
        <f>'[2]12.12.2017'!F$282</f>
        <v>792.33084684599203</v>
      </c>
      <c r="G10" s="37">
        <f>'[2]12.12.2017'!G$282</f>
        <v>785.19633257858743</v>
      </c>
      <c r="H10" s="37">
        <f>'[2]12.12.2017'!H$282</f>
        <v>792.33084684599203</v>
      </c>
      <c r="I10" s="37">
        <f>'[2]12.12.2017'!I$282</f>
        <v>792.33084684599203</v>
      </c>
      <c r="J10" s="38">
        <f>'[2]12.12.2017'!J$282</f>
        <v>817.02099463665729</v>
      </c>
      <c r="K10" s="38">
        <f>'[2]12.12.2017'!K$282</f>
        <v>817.02099463665729</v>
      </c>
      <c r="L10" s="38">
        <f>'[2]12.12.2017'!L$282</f>
        <v>817.02099463665729</v>
      </c>
      <c r="M10" s="38">
        <f>'[2]12.12.2017'!M$282</f>
        <v>809.66415883226091</v>
      </c>
      <c r="N10" s="38">
        <f>'[2]12.12.2017'!N$282</f>
        <v>817.02099463665729</v>
      </c>
      <c r="O10" s="38">
        <f>'[2]12.12.2017'!O$282</f>
        <v>817.02099463665729</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2019'!$D$338</f>
        <v>817.02099463665729</v>
      </c>
      <c r="E16" s="37">
        <f>'[3]Рег уровни 2019'!$E$338</f>
        <v>817.02099463665729</v>
      </c>
      <c r="F16" s="37">
        <f>'[3]Рег уровни 2019'!$F$338</f>
        <v>817.02099463665729</v>
      </c>
      <c r="G16" s="37">
        <f>'[3]Рег уровни 2019'!$G$338</f>
        <v>809.66415883226091</v>
      </c>
      <c r="H16" s="37">
        <f>'[3]Рег уровни 2019'!$H$338</f>
        <v>817.02099463665729</v>
      </c>
      <c r="I16" s="37">
        <f>'[3]Рег уровни 2019'!$I$338</f>
        <v>817.02099463665729</v>
      </c>
      <c r="J16" s="37">
        <f>'[3]Рег уровни 2019'!$J$338</f>
        <v>828.63859475384686</v>
      </c>
      <c r="K16" s="37">
        <f>'[3]Рег уровни 2019'!$K$338</f>
        <v>828.63859475384686</v>
      </c>
      <c r="L16" s="37">
        <f>'[3]Рег уровни 2019'!$L$338</f>
        <v>828.63859475384686</v>
      </c>
      <c r="M16" s="37">
        <f>'[3]Рег уровни 2019'!$M$338</f>
        <v>821.17714869210783</v>
      </c>
      <c r="N16" s="37">
        <f>'[3]Рег уровни 2019'!$N$338</f>
        <v>828.63859475384686</v>
      </c>
      <c r="O16" s="37">
        <f>'[3]Рег уровни 2019'!$O$338</f>
        <v>828.63859475384686</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[14]Топливо!$R$200</f>
        <v>784.75797954090092</v>
      </c>
      <c r="E22" s="37">
        <f>[14]Топливо!$X$200</f>
        <v>784.757370683879</v>
      </c>
      <c r="F22" s="37">
        <f>[14]Топливо!$AD$200</f>
        <v>784.75583047533144</v>
      </c>
      <c r="G22" s="37">
        <f>[14]Топливо!$AJ$200</f>
        <v>784.75719350542704</v>
      </c>
      <c r="H22" s="37">
        <f>[14]Топливо!$AP$200</f>
        <v>784.75636088709064</v>
      </c>
      <c r="I22" s="37">
        <f>[14]Топливо!$AV$200</f>
        <v>784.75461415724635</v>
      </c>
      <c r="J22" s="47">
        <f>[14]Топливо!$BB$200</f>
        <v>808.37508936932306</v>
      </c>
      <c r="K22" s="47">
        <f>[14]Топливо!$BH$200</f>
        <v>808.37491312993041</v>
      </c>
      <c r="L22" s="47">
        <f>[14]Топливо!$BN$200</f>
        <v>808.37557525895443</v>
      </c>
      <c r="M22" s="47">
        <f>[14]Топливо!$BT$200</f>
        <v>808.36895506584256</v>
      </c>
      <c r="N22" s="47">
        <f>[14]Топливо!$BZ$200</f>
        <v>808.37061582515867</v>
      </c>
      <c r="O22" s="47">
        <f>[14]Топливо!$CF$200</f>
        <v>808.37014891085801</v>
      </c>
    </row>
    <row r="23" spans="1:15" x14ac:dyDescent="0.25">
      <c r="A23" s="34"/>
      <c r="B23" s="39" t="s">
        <v>78</v>
      </c>
      <c r="C23" s="36" t="s">
        <v>71</v>
      </c>
      <c r="D23" s="37">
        <f>[14]Топливо!$R$170</f>
        <v>732.33362573915974</v>
      </c>
      <c r="E23" s="37">
        <f>[14]Топливо!$X$170</f>
        <v>732.33305671390565</v>
      </c>
      <c r="F23" s="37">
        <f>[14]Топливо!$AD$170</f>
        <v>732.33161726666492</v>
      </c>
      <c r="G23" s="37">
        <f>[14]Топливо!$AJ$170</f>
        <v>732.33289112656735</v>
      </c>
      <c r="H23" s="37">
        <f>[14]Топливо!$AP$170</f>
        <v>732.33211297858941</v>
      </c>
      <c r="I23" s="37">
        <f>[14]Топливо!$AV$170</f>
        <v>732.33048052079096</v>
      </c>
      <c r="J23" s="47">
        <f>[14]Топливо!$BB$170</f>
        <v>754.36924240123642</v>
      </c>
      <c r="K23" s="47">
        <f>[14]Топливо!$BH$170</f>
        <v>754.36907769152367</v>
      </c>
      <c r="L23" s="47">
        <f>[14]Топливо!$BN$170</f>
        <v>754.36969650369565</v>
      </c>
      <c r="M23" s="47">
        <f>[14]Топливо!$BT$170</f>
        <v>754.36350940732939</v>
      </c>
      <c r="N23" s="47">
        <f>[14]Топливо!$BZ$170</f>
        <v>754.36506151883975</v>
      </c>
      <c r="O23" s="47">
        <f>[14]Топливо!$CF$170</f>
        <v>754.36462515033452</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3FD-2734-402A-8B40-BC82D4117112}">
  <sheetPr>
    <tabColor rgb="FFCCFFCC"/>
    <pageSetUpPr fitToPage="1"/>
  </sheetPr>
  <dimension ref="A1:P29"/>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Титульный!$C$20</f>
        <v>Тюменская ТЭЦ-1 (БЛ 2)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'[2]12.12.2017'!D$283</f>
        <v>808.04379219979694</v>
      </c>
      <c r="E10" s="37">
        <f>'[2]12.12.2017'!E$283</f>
        <v>808.04379219979694</v>
      </c>
      <c r="F10" s="37">
        <f>'[2]12.12.2017'!F$283</f>
        <v>808.04379219979694</v>
      </c>
      <c r="G10" s="37">
        <f>'[2]12.12.2017'!G$283</f>
        <v>808.04379219979694</v>
      </c>
      <c r="H10" s="37">
        <f>'[2]12.12.2017'!H$283</f>
        <v>808.04379219979694</v>
      </c>
      <c r="I10" s="37">
        <f>'[2]12.12.2017'!I$283</f>
        <v>808.04379219979694</v>
      </c>
      <c r="J10" s="38">
        <f>'[2]12.12.2017'!J$283</f>
        <v>833.91993032292658</v>
      </c>
      <c r="K10" s="38">
        <f>'[2]12.12.2017'!K$283</f>
        <v>833.91993032292658</v>
      </c>
      <c r="L10" s="38">
        <f>'[2]12.12.2017'!L$283</f>
        <v>833.91993032292658</v>
      </c>
      <c r="M10" s="38">
        <f>'[2]12.12.2017'!M$283</f>
        <v>833.91993032292658</v>
      </c>
      <c r="N10" s="38">
        <f>'[2]12.12.2017'!N$283</f>
        <v>833.91993032292658</v>
      </c>
      <c r="O10" s="38">
        <f>'[2]12.12.2017'!O$283</f>
        <v>833.91993032292658</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2019'!$D$339</f>
        <v>789.52933022345587</v>
      </c>
      <c r="E16" s="37">
        <f>'[3]Рег уровни 2019'!$E$339</f>
        <v>789.52933022345587</v>
      </c>
      <c r="F16" s="37">
        <f>'[3]Рег уровни 2019'!$F$339</f>
        <v>789.52933022345587</v>
      </c>
      <c r="G16" s="37">
        <f>'[3]Рег уровни 2019'!$G$339</f>
        <v>789.52933022345587</v>
      </c>
      <c r="H16" s="37">
        <f>'[3]Рег уровни 2019'!$H$339</f>
        <v>789.52933022345587</v>
      </c>
      <c r="I16" s="37">
        <f>'[3]Рег уровни 2019'!$I$339</f>
        <v>789.52933022345587</v>
      </c>
      <c r="J16" s="37">
        <f>'[3]Рег уровни 2019'!$J$339</f>
        <v>789.52933022345587</v>
      </c>
      <c r="K16" s="37">
        <f>'[3]Рег уровни 2019'!$K$339</f>
        <v>789.52933022345587</v>
      </c>
      <c r="L16" s="37">
        <f>'[3]Рег уровни 2019'!$L$339</f>
        <v>789.52933022345587</v>
      </c>
      <c r="M16" s="37">
        <f>'[3]Рег уровни 2019'!$M$339</f>
        <v>789.52933022345587</v>
      </c>
      <c r="N16" s="37">
        <f>'[3]Рег уровни 2019'!$N$339</f>
        <v>789.52933022345587</v>
      </c>
      <c r="O16" s="37">
        <f>'[3]Рег уровни 2019'!$O$339</f>
        <v>789.52933022345587</v>
      </c>
    </row>
    <row r="17" spans="1:16"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6" ht="12.75" customHeight="1" x14ac:dyDescent="0.25">
      <c r="A18" s="41"/>
      <c r="B18" s="42"/>
      <c r="C18" s="43"/>
      <c r="D18" s="44"/>
      <c r="E18" s="44"/>
      <c r="F18" s="44"/>
      <c r="G18" s="44"/>
      <c r="H18" s="44"/>
      <c r="I18" s="44"/>
    </row>
    <row r="19" spans="1:16" ht="12.75" customHeight="1" x14ac:dyDescent="0.25">
      <c r="A19" s="69" t="s">
        <v>76</v>
      </c>
      <c r="B19" s="70"/>
      <c r="C19" s="70"/>
      <c r="D19" s="70"/>
      <c r="E19" s="70"/>
      <c r="F19" s="70"/>
      <c r="G19" s="70"/>
      <c r="H19" s="70"/>
      <c r="I19" s="70"/>
      <c r="J19" s="70"/>
      <c r="K19" s="70"/>
      <c r="L19" s="70"/>
      <c r="M19" s="70"/>
      <c r="N19" s="70"/>
      <c r="O19" s="70"/>
      <c r="P19" s="48"/>
    </row>
    <row r="20" spans="1:16" ht="12.75" customHeight="1" x14ac:dyDescent="0.25">
      <c r="A20" s="71" t="s">
        <v>54</v>
      </c>
      <c r="B20" s="71" t="s">
        <v>55</v>
      </c>
      <c r="C20" s="71" t="s">
        <v>56</v>
      </c>
      <c r="D20" s="71">
        <v>2020</v>
      </c>
      <c r="E20" s="71"/>
      <c r="F20" s="71"/>
      <c r="G20" s="71"/>
      <c r="H20" s="71"/>
      <c r="I20" s="71"/>
      <c r="J20" s="71"/>
      <c r="K20" s="71"/>
      <c r="L20" s="71"/>
      <c r="M20" s="71"/>
      <c r="N20" s="71"/>
      <c r="O20" s="71"/>
    </row>
    <row r="21" spans="1:16"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6" ht="12.75" customHeight="1" x14ac:dyDescent="0.25">
      <c r="A22" s="34" t="s">
        <v>77</v>
      </c>
      <c r="B22" s="35" t="s">
        <v>70</v>
      </c>
      <c r="C22" s="36" t="s">
        <v>71</v>
      </c>
      <c r="D22" s="37">
        <f>[15]Топливо!$R$200</f>
        <v>875.28205549351742</v>
      </c>
      <c r="E22" s="37">
        <f>[15]Топливо!$X$200</f>
        <v>875.28078038377828</v>
      </c>
      <c r="F22" s="37">
        <f>[15]Топливо!$AD$200</f>
        <v>875.28226425283265</v>
      </c>
      <c r="G22" s="37">
        <f>[15]Топливо!$AJ$200</f>
        <v>875.28406905235681</v>
      </c>
      <c r="H22" s="37">
        <f>[15]Топливо!$AP$200</f>
        <v>875.28717929733898</v>
      </c>
      <c r="I22" s="37">
        <f>[15]Топливо!$AV$200</f>
        <v>875.2807292769678</v>
      </c>
      <c r="J22" s="47">
        <f>[15]Топливо!$BB$200</f>
        <v>897.40788622029572</v>
      </c>
      <c r="K22" s="47">
        <f>[15]Топливо!$BH$200</f>
        <v>901.62541142416126</v>
      </c>
      <c r="L22" s="47">
        <f>[15]Топливо!$BN$200</f>
        <v>901.62782627972888</v>
      </c>
      <c r="M22" s="47">
        <f>[15]Топливо!$BT$200</f>
        <v>901.62320735649485</v>
      </c>
      <c r="N22" s="47">
        <f>[15]Топливо!$BZ$200</f>
        <v>901.62233060420942</v>
      </c>
      <c r="O22" s="47">
        <f>[15]Топливо!$CF$200</f>
        <v>901.62651689710935</v>
      </c>
    </row>
    <row r="23" spans="1:16" x14ac:dyDescent="0.25">
      <c r="A23" s="34"/>
      <c r="B23" s="39" t="s">
        <v>78</v>
      </c>
      <c r="C23" s="36" t="s">
        <v>71</v>
      </c>
      <c r="D23" s="37">
        <f>[15]Топливо!$R$170</f>
        <v>816.93556588179194</v>
      </c>
      <c r="E23" s="37">
        <f>[15]Топливо!$X$170</f>
        <v>816.93437419044699</v>
      </c>
      <c r="F23" s="37">
        <f>[15]Топливо!$AD$170</f>
        <v>816.93576098395579</v>
      </c>
      <c r="G23" s="37">
        <f>[15]Топливо!$AJ$170</f>
        <v>816.93744771248305</v>
      </c>
      <c r="H23" s="37">
        <f>[15]Топливо!$AP$170</f>
        <v>816.94035448349439</v>
      </c>
      <c r="I23" s="37">
        <f>[15]Топливо!$AV$170</f>
        <v>816.93432642707273</v>
      </c>
      <c r="J23" s="47">
        <f>[15]Топливо!$BB$170</f>
        <v>0</v>
      </c>
      <c r="K23" s="47">
        <f>[15]Топливо!$BH$170</f>
        <v>841.5190760973469</v>
      </c>
      <c r="L23" s="47">
        <f>[15]Топливо!$BN$170</f>
        <v>841.52133297170917</v>
      </c>
      <c r="M23" s="47">
        <f>[15]Топливо!$BT$170</f>
        <v>841.51701622102314</v>
      </c>
      <c r="N23" s="47">
        <f>[15]Топливо!$BZ$170</f>
        <v>841.51619682636385</v>
      </c>
      <c r="O23" s="47">
        <f>[15]Топливо!$CF$170</f>
        <v>841.52010924963486</v>
      </c>
    </row>
    <row r="24" spans="1:16" x14ac:dyDescent="0.25">
      <c r="A24" s="41"/>
      <c r="B24" s="42"/>
      <c r="C24" s="43"/>
      <c r="D24" s="44"/>
      <c r="E24" s="44"/>
      <c r="F24" s="44"/>
      <c r="G24" s="44"/>
      <c r="H24" s="45"/>
      <c r="I24" s="45"/>
      <c r="J24" s="46"/>
      <c r="K24" s="46"/>
      <c r="L24" s="46"/>
      <c r="M24" s="46"/>
      <c r="N24" s="46"/>
      <c r="O24" s="46"/>
    </row>
    <row r="25" spans="1:16" x14ac:dyDescent="0.25">
      <c r="A25" s="73" t="s">
        <v>79</v>
      </c>
      <c r="B25" s="73"/>
      <c r="C25" s="73"/>
      <c r="D25" s="73"/>
      <c r="E25" s="73"/>
      <c r="F25" s="73"/>
      <c r="G25" s="73"/>
      <c r="H25" s="73"/>
      <c r="I25" s="73"/>
      <c r="J25" s="73"/>
      <c r="K25" s="73"/>
      <c r="L25" s="73"/>
      <c r="M25" s="73"/>
      <c r="N25" s="73"/>
      <c r="O25" s="73"/>
    </row>
    <row r="26" spans="1:16" x14ac:dyDescent="0.25">
      <c r="A26" s="73" t="s">
        <v>80</v>
      </c>
      <c r="B26" s="73"/>
      <c r="C26" s="73"/>
      <c r="D26" s="73"/>
      <c r="E26" s="73"/>
      <c r="F26" s="73"/>
      <c r="G26" s="73"/>
      <c r="H26" s="73"/>
      <c r="I26" s="73"/>
      <c r="J26" s="73"/>
      <c r="K26" s="73"/>
      <c r="L26" s="73"/>
      <c r="M26" s="73"/>
      <c r="N26" s="73"/>
      <c r="O26" s="73"/>
    </row>
    <row r="27" spans="1:16" ht="39" customHeight="1" x14ac:dyDescent="0.25">
      <c r="A27" s="72" t="s">
        <v>81</v>
      </c>
      <c r="B27" s="72"/>
      <c r="C27" s="72"/>
      <c r="D27" s="72"/>
      <c r="E27" s="72"/>
      <c r="F27" s="72"/>
      <c r="G27" s="72"/>
      <c r="H27" s="72"/>
      <c r="I27" s="72"/>
      <c r="J27" s="72"/>
      <c r="K27" s="72"/>
      <c r="L27" s="72"/>
      <c r="M27" s="72"/>
      <c r="N27" s="72"/>
      <c r="O27" s="72"/>
    </row>
    <row r="28" spans="1:16" x14ac:dyDescent="0.25">
      <c r="D28" s="31"/>
      <c r="E28" s="31"/>
      <c r="F28" s="31"/>
      <c r="G28" s="31"/>
      <c r="H28" s="31"/>
      <c r="I28" s="31"/>
      <c r="J28" s="31"/>
      <c r="K28" s="31"/>
      <c r="L28" s="31"/>
      <c r="M28" s="31"/>
      <c r="N28" s="31"/>
      <c r="O28" s="31"/>
    </row>
    <row r="29" spans="1:16" x14ac:dyDescent="0.25">
      <c r="D29" s="31"/>
      <c r="E29" s="31"/>
      <c r="F29" s="31"/>
      <c r="G29" s="31"/>
      <c r="H29" s="31"/>
      <c r="I29" s="31"/>
      <c r="J29" s="31"/>
      <c r="K29" s="31"/>
      <c r="L29" s="31"/>
      <c r="M29" s="31"/>
      <c r="N29" s="31"/>
      <c r="O29" s="31"/>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DE8-A71A-463F-99A6-F54B128EB4BD}">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Титульный!$C$21</f>
        <v>Тюменская ТЭЦ-2</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'[2]12.12.2017'!D$284</f>
        <v>757.81832744008318</v>
      </c>
      <c r="E10" s="37">
        <f>'[2]12.12.2017'!E$284</f>
        <v>757.81832744008318</v>
      </c>
      <c r="F10" s="37">
        <f>'[2]12.12.2017'!F$284</f>
        <v>757.81832744008318</v>
      </c>
      <c r="G10" s="37">
        <f>'[2]12.12.2017'!G$284</f>
        <v>757.44334959299204</v>
      </c>
      <c r="H10" s="37">
        <f>'[2]12.12.2017'!H$284</f>
        <v>757.81832744008318</v>
      </c>
      <c r="I10" s="37">
        <f>'[2]12.12.2017'!I$284</f>
        <v>757.81832744008318</v>
      </c>
      <c r="J10" s="38">
        <f>'[2]12.12.2017'!J$284</f>
        <v>782.44427241145888</v>
      </c>
      <c r="K10" s="38">
        <f>'[2]12.12.2017'!K$284</f>
        <v>782.44427241145888</v>
      </c>
      <c r="L10" s="38">
        <f>'[2]12.12.2017'!L$284</f>
        <v>782.44427241145888</v>
      </c>
      <c r="M10" s="38">
        <f>'[2]12.12.2017'!M$284</f>
        <v>782.05710934332785</v>
      </c>
      <c r="N10" s="38">
        <f>'[2]12.12.2017'!N$284</f>
        <v>782.44427241145888</v>
      </c>
      <c r="O10" s="38">
        <f>'[2]12.12.2017'!O$284</f>
        <v>782.44427241145888</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2019'!$D$340</f>
        <v>766.8890898581667</v>
      </c>
      <c r="E16" s="37">
        <f>'[3]Рег уровни 2019'!$E$340</f>
        <v>766.8890898581667</v>
      </c>
      <c r="F16" s="37">
        <f>'[3]Рег уровни 2019'!$F$340</f>
        <v>766.8890898581667</v>
      </c>
      <c r="G16" s="37">
        <f>'[3]Рег уровни 2019'!$G$340</f>
        <v>766.50962368605121</v>
      </c>
      <c r="H16" s="37">
        <f>'[3]Рег уровни 2019'!$H$340</f>
        <v>766.8890898581667</v>
      </c>
      <c r="I16" s="37">
        <f>'[3]Рег уровни 2019'!$I$340</f>
        <v>766.8890898581667</v>
      </c>
      <c r="J16" s="37">
        <f>'[3]Рег уровни 2019'!$J$340</f>
        <v>766.8890898581667</v>
      </c>
      <c r="K16" s="37">
        <f>'[3]Рег уровни 2019'!$K$340</f>
        <v>766.8890898581667</v>
      </c>
      <c r="L16" s="37">
        <f>'[3]Рег уровни 2019'!$L$340</f>
        <v>766.8890898581667</v>
      </c>
      <c r="M16" s="37">
        <f>'[3]Рег уровни 2019'!$M$340</f>
        <v>766.8890898581667</v>
      </c>
      <c r="N16" s="37">
        <f>'[3]Рег уровни 2019'!$N$340</f>
        <v>766.8890898581667</v>
      </c>
      <c r="O16" s="37">
        <f>'[3]Рег уровни 2019'!$O$340</f>
        <v>766.8890898581667</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[16]Топливо!$R$200</f>
        <v>902.73679580718374</v>
      </c>
      <c r="E22" s="37">
        <f>[16]Топливо!$X$200</f>
        <v>902.73531669263798</v>
      </c>
      <c r="F22" s="37">
        <f>[16]Топливо!$AD$200</f>
        <v>902.73752540407509</v>
      </c>
      <c r="G22" s="37">
        <f>[16]Топливо!$AJ$200</f>
        <v>902.73712311346878</v>
      </c>
      <c r="H22" s="37">
        <f>[16]Топливо!$AP$200</f>
        <v>902.7370565992245</v>
      </c>
      <c r="I22" s="37">
        <f>[16]Топливо!$AV$200</f>
        <v>902.73498348916962</v>
      </c>
      <c r="J22" s="47">
        <f>[16]Топливо!$BB$200</f>
        <v>929.90518429746055</v>
      </c>
      <c r="K22" s="47">
        <f>[16]Топливо!$BH$200</f>
        <v>929.90169744813022</v>
      </c>
      <c r="L22" s="47">
        <f>[16]Топливо!$BN$200</f>
        <v>929.90407190063058</v>
      </c>
      <c r="M22" s="47">
        <f>[16]Топливо!$BT$200</f>
        <v>929.90559257436325</v>
      </c>
      <c r="N22" s="47">
        <f>[16]Топливо!$BZ$200</f>
        <v>929.90260354040731</v>
      </c>
      <c r="O22" s="47">
        <f>[16]Топливо!$CF$200</f>
        <v>929.90521882166843</v>
      </c>
    </row>
    <row r="23" spans="1:15" x14ac:dyDescent="0.25">
      <c r="A23" s="34"/>
      <c r="B23" s="39" t="s">
        <v>78</v>
      </c>
      <c r="C23" s="36" t="s">
        <v>71</v>
      </c>
      <c r="D23" s="37">
        <f>[16]Топливо!$R$170</f>
        <v>842.59420168895679</v>
      </c>
      <c r="E23" s="37">
        <f>[16]Топливо!$X$170</f>
        <v>842.59281933891396</v>
      </c>
      <c r="F23" s="37">
        <f>[16]Топливо!$AD$170</f>
        <v>842.59488355521034</v>
      </c>
      <c r="G23" s="37">
        <f>[16]Топливо!$AJ$170</f>
        <v>842.5945075826811</v>
      </c>
      <c r="H23" s="37">
        <f>[16]Топливо!$AP$170</f>
        <v>842.59444541983601</v>
      </c>
      <c r="I23" s="37">
        <f>[16]Топливо!$AV$170</f>
        <v>842.5925079338034</v>
      </c>
      <c r="J23" s="47">
        <f>[16]Топливо!$BB$170</f>
        <v>867.94877037145841</v>
      </c>
      <c r="K23" s="47">
        <f>[16]Топливо!$BH$170</f>
        <v>867.9455116337665</v>
      </c>
      <c r="L23" s="47">
        <f>[16]Топливо!$BN$170</f>
        <v>867.94773074825275</v>
      </c>
      <c r="M23" s="47">
        <f>[16]Топливо!$BT$170</f>
        <v>867.94915193865711</v>
      </c>
      <c r="N23" s="47">
        <f>[16]Топливо!$BZ$170</f>
        <v>867.94635844897869</v>
      </c>
      <c r="O23" s="47">
        <f>[16]Топливо!$CF$170</f>
        <v>867.94880263707319</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9614-FBD0-4B23-B216-EC77DA7C5766}">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Титульный!$C$22</f>
        <v>Няганская ГРЭС (БЛ 1)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'[2]12.12.2017'!D$285</f>
        <v>652.06728424490768</v>
      </c>
      <c r="E10" s="37">
        <f>'[2]12.12.2017'!E$285</f>
        <v>652.06728424490768</v>
      </c>
      <c r="F10" s="37">
        <f>'[2]12.12.2017'!F$285</f>
        <v>652.06728424490768</v>
      </c>
      <c r="G10" s="37">
        <f>'[2]12.12.2017'!G$285</f>
        <v>652.06728424490768</v>
      </c>
      <c r="H10" s="37">
        <f>'[2]12.12.2017'!H$285</f>
        <v>652.06728424490768</v>
      </c>
      <c r="I10" s="37">
        <f>'[2]12.12.2017'!I$285</f>
        <v>652.06728424490768</v>
      </c>
      <c r="J10" s="38">
        <f>'[2]12.12.2017'!J$285</f>
        <v>674.11977167915768</v>
      </c>
      <c r="K10" s="38">
        <f>'[2]12.12.2017'!K$285</f>
        <v>674.11977167915768</v>
      </c>
      <c r="L10" s="38">
        <f>'[2]12.12.2017'!L$285</f>
        <v>674.11977167915768</v>
      </c>
      <c r="M10" s="38">
        <f>'[2]12.12.2017'!M$285</f>
        <v>674.11977167915768</v>
      </c>
      <c r="N10" s="38">
        <f>'[2]12.12.2017'!N$285</f>
        <v>674.11977167915768</v>
      </c>
      <c r="O10" s="38">
        <f>'[2]12.12.2017'!O$285</f>
        <v>674.11977167915768</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2019'!$D$341</f>
        <v>656.73344706697299</v>
      </c>
      <c r="E16" s="37">
        <f>'[3]Рег уровни 2019'!$E$341</f>
        <v>656.73344706697299</v>
      </c>
      <c r="F16" s="37">
        <f>'[3]Рег уровни 2019'!$F$341</f>
        <v>656.73344706697299</v>
      </c>
      <c r="G16" s="37">
        <f>'[3]Рег уровни 2019'!$G$341</f>
        <v>656.73344706697299</v>
      </c>
      <c r="H16" s="37">
        <f>'[3]Рег уровни 2019'!$H$341</f>
        <v>656.73344706697299</v>
      </c>
      <c r="I16" s="37">
        <f>'[3]Рег уровни 2019'!$I$341</f>
        <v>656.73344706697299</v>
      </c>
      <c r="J16" s="37">
        <f>'[3]Рег уровни 2019'!$J$341</f>
        <v>656.73344706697299</v>
      </c>
      <c r="K16" s="37">
        <f>'[3]Рег уровни 2019'!$K$341</f>
        <v>656.73344706697299</v>
      </c>
      <c r="L16" s="37">
        <f>'[3]Рег уровни 2019'!$L$341</f>
        <v>656.73344706697299</v>
      </c>
      <c r="M16" s="37">
        <f>'[3]Рег уровни 2019'!$M$341</f>
        <v>656.73344706697299</v>
      </c>
      <c r="N16" s="37">
        <f>'[3]Рег уровни 2019'!$N$341</f>
        <v>656.73344706697299</v>
      </c>
      <c r="O16" s="37">
        <f>'[3]Рег уровни 2019'!$O$341</f>
        <v>656.73344706697299</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[17]Топливо!$R$200</f>
        <v>610.35905675689912</v>
      </c>
      <c r="E22" s="37">
        <f>[17]Топливо!$X$200</f>
        <v>610.64886151541498</v>
      </c>
      <c r="F22" s="37">
        <f>[17]Топливо!$AD$200</f>
        <v>605.74214541312301</v>
      </c>
      <c r="G22" s="37">
        <f>[17]Топливо!$AJ$200</f>
        <v>602.5808902960332</v>
      </c>
      <c r="H22" s="37">
        <f>[17]Топливо!$AP$200</f>
        <v>601.25768194033856</v>
      </c>
      <c r="I22" s="37">
        <f>[17]Топливо!$AV$200</f>
        <v>598.41731997274053</v>
      </c>
      <c r="J22" s="47">
        <f>[17]Топливо!$BB$200</f>
        <v>615.75396373655838</v>
      </c>
      <c r="K22" s="47">
        <f>[17]Топливо!$BH$200</f>
        <v>615.82028515797367</v>
      </c>
      <c r="L22" s="47">
        <f>[17]Топливо!$BN$200</f>
        <v>616.73528585754889</v>
      </c>
      <c r="M22" s="47">
        <f>[17]Топливо!$BT$200</f>
        <v>618.99816666999675</v>
      </c>
      <c r="N22" s="47">
        <f>[17]Топливо!$BZ$200</f>
        <v>626.63758341276446</v>
      </c>
      <c r="O22" s="47">
        <f>[17]Топливо!$CF$200</f>
        <v>630.85499358170955</v>
      </c>
    </row>
    <row r="23" spans="1:15" x14ac:dyDescent="0.25">
      <c r="A23" s="34"/>
      <c r="B23" s="39" t="s">
        <v>78</v>
      </c>
      <c r="C23" s="36" t="s">
        <v>71</v>
      </c>
      <c r="D23" s="37">
        <f>[17]Топливо!$R$170</f>
        <v>569.3439782774758</v>
      </c>
      <c r="E23" s="37">
        <f>[17]Топливо!$X$170</f>
        <v>569.61482384618228</v>
      </c>
      <c r="F23" s="37">
        <f>[17]Топливо!$AD$170</f>
        <v>565.02910786273185</v>
      </c>
      <c r="G23" s="37">
        <f>[17]Топливо!$AJ$170</f>
        <v>562.07466382806842</v>
      </c>
      <c r="H23" s="37">
        <f>[17]Топливо!$AP$170</f>
        <v>560.83802050498934</v>
      </c>
      <c r="I23" s="37">
        <f>[17]Топливо!$AV$170</f>
        <v>558.18347661003793</v>
      </c>
      <c r="J23" s="47">
        <f>[17]Топливо!$BB$170</f>
        <v>574.34949881921341</v>
      </c>
      <c r="K23" s="47">
        <f>[17]Топливо!$BH$170</f>
        <v>574.41148145605007</v>
      </c>
      <c r="L23" s="47">
        <f>[17]Топливо!$BN$170</f>
        <v>575.26662229677459</v>
      </c>
      <c r="M23" s="47">
        <f>[17]Топливо!$BT$170</f>
        <v>577.38146417756695</v>
      </c>
      <c r="N23" s="47">
        <f>[17]Топливо!$BZ$170</f>
        <v>584.52110599323771</v>
      </c>
      <c r="O23" s="47">
        <f>[17]Топливо!$CF$170</f>
        <v>588.46261082402759</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153E-D910-4C3F-8886-E55D26A91591}">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Титульный!$C$23</f>
        <v>Няганская ГРЭС (БЛ 2)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'[2]12.12.2017'!D$286</f>
        <v>617.33741889210967</v>
      </c>
      <c r="E10" s="37">
        <f>'[2]12.12.2017'!E$286</f>
        <v>617.33741889210967</v>
      </c>
      <c r="F10" s="37">
        <f>'[2]12.12.2017'!F$286</f>
        <v>617.33741889210967</v>
      </c>
      <c r="G10" s="37">
        <f>'[2]12.12.2017'!G$286</f>
        <v>617.33741889210967</v>
      </c>
      <c r="H10" s="37">
        <f>'[2]12.12.2017'!H$286</f>
        <v>617.33741889210967</v>
      </c>
      <c r="I10" s="37">
        <f>'[2]12.12.2017'!I$286</f>
        <v>617.33741889210967</v>
      </c>
      <c r="J10" s="38">
        <f>'[2]12.12.2017'!J$286</f>
        <v>645.14027019054117</v>
      </c>
      <c r="K10" s="38">
        <f>'[2]12.12.2017'!K$286</f>
        <v>645.14027019054117</v>
      </c>
      <c r="L10" s="38">
        <f>'[2]12.12.2017'!L$286</f>
        <v>644.54507168904695</v>
      </c>
      <c r="M10" s="38">
        <f>'[2]12.12.2017'!M$286</f>
        <v>643.02506514501397</v>
      </c>
      <c r="N10" s="38">
        <f>'[2]12.12.2017'!N$286</f>
        <v>643.11806828038425</v>
      </c>
      <c r="O10" s="38">
        <f>'[2]12.12.2017'!O$286</f>
        <v>638.1166914097812</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2019'!$D$342</f>
        <v>629.53018940027255</v>
      </c>
      <c r="E16" s="37">
        <f>'[3]Рег уровни 2019'!$E$342</f>
        <v>629.53018940027255</v>
      </c>
      <c r="F16" s="37">
        <f>'[3]Рег уровни 2019'!$F$342</f>
        <v>629.53018940027255</v>
      </c>
      <c r="G16" s="37">
        <f>'[3]Рег уровни 2019'!$G$342</f>
        <v>629.53018940027255</v>
      </c>
      <c r="H16" s="37">
        <f>'[3]Рег уровни 2019'!$H$342</f>
        <v>629.53018940027255</v>
      </c>
      <c r="I16" s="37">
        <f>'[3]Рег уровни 2019'!$I$342</f>
        <v>629.53018940027255</v>
      </c>
      <c r="J16" s="37">
        <f>'[3]Рег уровни 2019'!$J$342</f>
        <v>629.53018940027255</v>
      </c>
      <c r="K16" s="37">
        <f>'[3]Рег уровни 2019'!$K$342</f>
        <v>629.53018940027255</v>
      </c>
      <c r="L16" s="37">
        <f>'[3]Рег уровни 2019'!$L$342</f>
        <v>629.53018940027255</v>
      </c>
      <c r="M16" s="37">
        <f>'[3]Рег уровни 2019'!$M$342</f>
        <v>629.53018940027255</v>
      </c>
      <c r="N16" s="37">
        <f>'[3]Рег уровни 2019'!$N$342</f>
        <v>629.53018940027255</v>
      </c>
      <c r="O16" s="37">
        <f>'[3]Рег уровни 2019'!$O$342</f>
        <v>629.53018940027255</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[18]Топливо!$R$200</f>
        <v>609.24657933012111</v>
      </c>
      <c r="E22" s="37">
        <f>[18]Топливо!$X$200</f>
        <v>609.64640742145855</v>
      </c>
      <c r="F22" s="37">
        <f>[18]Топливо!$AD$200</f>
        <v>605.03304967448571</v>
      </c>
      <c r="G22" s="37">
        <f>[18]Топливо!$AJ$200</f>
        <v>601.79536725159721</v>
      </c>
      <c r="H22" s="37">
        <f>[18]Топливо!$AP$200</f>
        <v>601.4323866986</v>
      </c>
      <c r="I22" s="37">
        <f>[18]Топливо!$AV$200</f>
        <v>598.53739181136734</v>
      </c>
      <c r="J22" s="47">
        <f>[18]Топливо!$BB$200</f>
        <v>615.95051949128572</v>
      </c>
      <c r="K22" s="47">
        <f>[18]Топливо!$BH$200</f>
        <v>616.06690968821022</v>
      </c>
      <c r="L22" s="47">
        <f>[18]Топливо!$BN$200</f>
        <v>616.97367271525218</v>
      </c>
      <c r="M22" s="47">
        <f>[18]Топливо!$BT$200</f>
        <v>662.17468593254728</v>
      </c>
      <c r="N22" s="47">
        <f>[18]Топливо!$BZ$200</f>
        <v>633.43764704498847</v>
      </c>
      <c r="O22" s="47">
        <f>[18]Топливо!$CF$200</f>
        <v>626.66487840532295</v>
      </c>
    </row>
    <row r="23" spans="1:15" x14ac:dyDescent="0.25">
      <c r="A23" s="34"/>
      <c r="B23" s="39" t="s">
        <v>78</v>
      </c>
      <c r="C23" s="36" t="s">
        <v>71</v>
      </c>
      <c r="D23" s="37">
        <f>[18]Топливо!$R$170</f>
        <v>568.30427974777672</v>
      </c>
      <c r="E23" s="37">
        <f>[18]Топливо!$X$170</f>
        <v>568.67795086117621</v>
      </c>
      <c r="F23" s="37">
        <f>[18]Топливо!$AD$170</f>
        <v>564.36640156493991</v>
      </c>
      <c r="G23" s="37">
        <f>[18]Топливо!$AJ$170</f>
        <v>561.34053014167966</v>
      </c>
      <c r="H23" s="37">
        <f>[18]Топливо!$AP$170</f>
        <v>561.00129598000001</v>
      </c>
      <c r="I23" s="37">
        <f>[18]Топливо!$AV$170</f>
        <v>558.29569328165178</v>
      </c>
      <c r="J23" s="47">
        <f>[18]Топливо!$BB$170</f>
        <v>574.53319578624826</v>
      </c>
      <c r="K23" s="47">
        <f>[18]Топливо!$BH$170</f>
        <v>574.64197167122438</v>
      </c>
      <c r="L23" s="47">
        <f>[18]Топливо!$BN$170</f>
        <v>575.48941375257209</v>
      </c>
      <c r="M23" s="47">
        <f>[18]Топливо!$BT$170</f>
        <v>617.73335133882915</v>
      </c>
      <c r="N23" s="47">
        <f>[18]Топливо!$BZ$170</f>
        <v>590.8763056495219</v>
      </c>
      <c r="O23" s="47">
        <f>[18]Топливо!$CF$170</f>
        <v>584.54661533207741</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D1DA-6747-441D-84ED-81DC4CE88F72}">
  <sheetPr>
    <tabColor rgb="FFCCFFCC"/>
    <pageSetUpPr fitToPage="1"/>
  </sheetPr>
  <dimension ref="A1:O28"/>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50</v>
      </c>
    </row>
    <row r="2" spans="1:15" x14ac:dyDescent="0.25">
      <c r="F2" s="31"/>
      <c r="O2" s="32" t="s">
        <v>51</v>
      </c>
    </row>
    <row r="3" spans="1:15" x14ac:dyDescent="0.25">
      <c r="F3" s="31"/>
    </row>
    <row r="4" spans="1:15" ht="12.75" customHeight="1" x14ac:dyDescent="0.25">
      <c r="A4" s="56" t="s">
        <v>52</v>
      </c>
      <c r="B4" s="56"/>
      <c r="C4" s="56"/>
      <c r="D4" s="56"/>
      <c r="E4" s="56"/>
      <c r="F4" s="56"/>
      <c r="G4" s="56"/>
      <c r="H4" s="56"/>
      <c r="I4" s="56"/>
      <c r="J4" s="56"/>
      <c r="K4" s="56"/>
      <c r="L4" s="56"/>
      <c r="M4" s="56"/>
      <c r="N4" s="56"/>
      <c r="O4" s="56"/>
    </row>
    <row r="5" spans="1:15" ht="12.75" customHeight="1" x14ac:dyDescent="0.25">
      <c r="A5" s="56" t="str">
        <f>Титульный!$C$24</f>
        <v>Няганская ГРЭС (БЛ 3) ДПМ</v>
      </c>
      <c r="B5" s="56"/>
      <c r="C5" s="56"/>
      <c r="D5" s="56"/>
      <c r="E5" s="56"/>
      <c r="F5" s="56"/>
      <c r="G5" s="56"/>
      <c r="H5" s="56"/>
      <c r="I5" s="56"/>
      <c r="J5" s="56"/>
      <c r="K5" s="56"/>
      <c r="L5" s="56"/>
      <c r="M5" s="56"/>
      <c r="N5" s="56"/>
      <c r="O5" s="56"/>
    </row>
    <row r="7" spans="1:15" ht="12.75" customHeight="1" x14ac:dyDescent="0.25">
      <c r="A7" s="69" t="s">
        <v>53</v>
      </c>
      <c r="B7" s="70"/>
      <c r="C7" s="70"/>
      <c r="D7" s="70"/>
      <c r="E7" s="70"/>
      <c r="F7" s="70"/>
      <c r="G7" s="70"/>
      <c r="H7" s="70"/>
      <c r="I7" s="70"/>
      <c r="J7" s="70"/>
      <c r="K7" s="70"/>
      <c r="L7" s="70"/>
      <c r="M7" s="70"/>
      <c r="N7" s="70"/>
      <c r="O7" s="70"/>
    </row>
    <row r="8" spans="1:15" s="1" customFormat="1" ht="12.75" customHeight="1" x14ac:dyDescent="0.25">
      <c r="A8" s="71" t="s">
        <v>54</v>
      </c>
      <c r="B8" s="71" t="s">
        <v>55</v>
      </c>
      <c r="C8" s="71" t="s">
        <v>56</v>
      </c>
      <c r="D8" s="71">
        <v>2018</v>
      </c>
      <c r="E8" s="71"/>
      <c r="F8" s="71"/>
      <c r="G8" s="71"/>
      <c r="H8" s="71"/>
      <c r="I8" s="71"/>
      <c r="J8" s="71"/>
      <c r="K8" s="71"/>
      <c r="L8" s="71"/>
      <c r="M8" s="71"/>
      <c r="N8" s="71"/>
      <c r="O8" s="71"/>
    </row>
    <row r="9" spans="1:15" s="1" customFormat="1" x14ac:dyDescent="0.25">
      <c r="A9" s="71"/>
      <c r="B9" s="71"/>
      <c r="C9" s="71"/>
      <c r="D9" s="33" t="s">
        <v>57</v>
      </c>
      <c r="E9" s="33" t="s">
        <v>58</v>
      </c>
      <c r="F9" s="33" t="s">
        <v>59</v>
      </c>
      <c r="G9" s="33" t="s">
        <v>60</v>
      </c>
      <c r="H9" s="33" t="s">
        <v>61</v>
      </c>
      <c r="I9" s="33" t="s">
        <v>62</v>
      </c>
      <c r="J9" s="33" t="s">
        <v>63</v>
      </c>
      <c r="K9" s="33" t="s">
        <v>64</v>
      </c>
      <c r="L9" s="33" t="s">
        <v>65</v>
      </c>
      <c r="M9" s="33" t="s">
        <v>66</v>
      </c>
      <c r="N9" s="33" t="s">
        <v>67</v>
      </c>
      <c r="O9" s="33" t="s">
        <v>68</v>
      </c>
    </row>
    <row r="10" spans="1:15" ht="12.75" customHeight="1" x14ac:dyDescent="0.25">
      <c r="A10" s="34" t="s">
        <v>69</v>
      </c>
      <c r="B10" s="35" t="s">
        <v>70</v>
      </c>
      <c r="C10" s="36" t="s">
        <v>71</v>
      </c>
      <c r="D10" s="37">
        <f>'[2]12.12.2017'!D$287</f>
        <v>650.2870871730006</v>
      </c>
      <c r="E10" s="37">
        <f>'[2]12.12.2017'!E$287</f>
        <v>650.2870871730006</v>
      </c>
      <c r="F10" s="37">
        <f>'[2]12.12.2017'!F$287</f>
        <v>650.2870871730006</v>
      </c>
      <c r="G10" s="37">
        <f>'[2]12.12.2017'!G$287</f>
        <v>650.2870871730006</v>
      </c>
      <c r="H10" s="37">
        <f>'[2]12.12.2017'!H$287</f>
        <v>650.2870871730006</v>
      </c>
      <c r="I10" s="37">
        <f>'[2]12.12.2017'!I$287</f>
        <v>650.2870871730006</v>
      </c>
      <c r="J10" s="38">
        <f>'[2]12.12.2017'!J$287</f>
        <v>672.11523088760464</v>
      </c>
      <c r="K10" s="38">
        <f>'[2]12.12.2017'!K$287</f>
        <v>672.11523088760464</v>
      </c>
      <c r="L10" s="38">
        <f>'[2]12.12.2017'!L$287</f>
        <v>672.11523088760464</v>
      </c>
      <c r="M10" s="38">
        <f>'[2]12.12.2017'!M$287</f>
        <v>672.11523088760464</v>
      </c>
      <c r="N10" s="38">
        <f>'[2]12.12.2017'!N$287</f>
        <v>672.11523088760464</v>
      </c>
      <c r="O10" s="38">
        <f>'[2]12.12.2017'!O$287</f>
        <v>672.11523088760464</v>
      </c>
    </row>
    <row r="11" spans="1:15" ht="12.75" customHeight="1" x14ac:dyDescent="0.25">
      <c r="A11" s="34"/>
      <c r="B11" s="39" t="s">
        <v>72</v>
      </c>
      <c r="C11" s="36" t="s">
        <v>71</v>
      </c>
      <c r="D11" s="40" t="s">
        <v>73</v>
      </c>
      <c r="E11" s="40" t="s">
        <v>73</v>
      </c>
      <c r="F11" s="40" t="s">
        <v>73</v>
      </c>
      <c r="G11" s="40" t="s">
        <v>73</v>
      </c>
      <c r="H11" s="40" t="s">
        <v>73</v>
      </c>
      <c r="I11" s="40" t="s">
        <v>73</v>
      </c>
      <c r="J11" s="40" t="s">
        <v>73</v>
      </c>
      <c r="K11" s="40" t="s">
        <v>73</v>
      </c>
      <c r="L11" s="40" t="s">
        <v>73</v>
      </c>
      <c r="M11" s="40" t="s">
        <v>73</v>
      </c>
      <c r="N11" s="40" t="s">
        <v>73</v>
      </c>
      <c r="O11" s="40" t="s">
        <v>73</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74</v>
      </c>
      <c r="B13" s="70"/>
      <c r="C13" s="70"/>
      <c r="D13" s="70"/>
      <c r="E13" s="70"/>
      <c r="F13" s="70"/>
      <c r="G13" s="70"/>
      <c r="H13" s="70"/>
      <c r="I13" s="70"/>
      <c r="J13" s="70"/>
      <c r="K13" s="70"/>
      <c r="L13" s="70"/>
      <c r="M13" s="70"/>
      <c r="N13" s="70"/>
      <c r="O13" s="70"/>
    </row>
    <row r="14" spans="1:15" ht="12.75" customHeight="1" x14ac:dyDescent="0.25">
      <c r="A14" s="71" t="s">
        <v>54</v>
      </c>
      <c r="B14" s="71" t="s">
        <v>55</v>
      </c>
      <c r="C14" s="71" t="s">
        <v>56</v>
      </c>
      <c r="D14" s="71">
        <v>2019</v>
      </c>
      <c r="E14" s="71"/>
      <c r="F14" s="71"/>
      <c r="G14" s="71"/>
      <c r="H14" s="71"/>
      <c r="I14" s="71"/>
      <c r="J14" s="71"/>
      <c r="K14" s="71"/>
      <c r="L14" s="71"/>
      <c r="M14" s="71"/>
      <c r="N14" s="71"/>
      <c r="O14" s="71"/>
    </row>
    <row r="15" spans="1:15" ht="12.75" customHeight="1" x14ac:dyDescent="0.25">
      <c r="A15" s="71"/>
      <c r="B15" s="71"/>
      <c r="C15" s="71"/>
      <c r="D15" s="33" t="s">
        <v>57</v>
      </c>
      <c r="E15" s="33" t="s">
        <v>58</v>
      </c>
      <c r="F15" s="33" t="s">
        <v>59</v>
      </c>
      <c r="G15" s="33" t="s">
        <v>60</v>
      </c>
      <c r="H15" s="33" t="s">
        <v>61</v>
      </c>
      <c r="I15" s="33" t="s">
        <v>62</v>
      </c>
      <c r="J15" s="33" t="s">
        <v>63</v>
      </c>
      <c r="K15" s="33" t="s">
        <v>64</v>
      </c>
      <c r="L15" s="33" t="s">
        <v>65</v>
      </c>
      <c r="M15" s="33" t="s">
        <v>66</v>
      </c>
      <c r="N15" s="33" t="s">
        <v>67</v>
      </c>
      <c r="O15" s="33" t="s">
        <v>68</v>
      </c>
    </row>
    <row r="16" spans="1:15" ht="12.75" customHeight="1" x14ac:dyDescent="0.25">
      <c r="A16" s="34" t="s">
        <v>75</v>
      </c>
      <c r="B16" s="35" t="s">
        <v>70</v>
      </c>
      <c r="C16" s="36" t="s">
        <v>71</v>
      </c>
      <c r="D16" s="37">
        <f>'[3]Рег уровни 2019'!$D$343</f>
        <v>671.71086440432362</v>
      </c>
      <c r="E16" s="37">
        <f>'[3]Рег уровни 2019'!$E$343</f>
        <v>671.71086440432362</v>
      </c>
      <c r="F16" s="37">
        <f>'[3]Рег уровни 2019'!$F$343</f>
        <v>671.71086440432362</v>
      </c>
      <c r="G16" s="37">
        <f>'[3]Рег уровни 2019'!$G$343</f>
        <v>671.71086440432362</v>
      </c>
      <c r="H16" s="37">
        <f>'[3]Рег уровни 2019'!$H$343</f>
        <v>671.71086440432362</v>
      </c>
      <c r="I16" s="37">
        <f>'[3]Рег уровни 2019'!$I$343</f>
        <v>671.71086440432362</v>
      </c>
      <c r="J16" s="37">
        <f>'[3]Рег уровни 2019'!$J$343</f>
        <v>671.71086440432362</v>
      </c>
      <c r="K16" s="37">
        <f>'[3]Рег уровни 2019'!$K$343</f>
        <v>671.71086440432362</v>
      </c>
      <c r="L16" s="37">
        <f>'[3]Рег уровни 2019'!$L$343</f>
        <v>671.71086440432362</v>
      </c>
      <c r="M16" s="37">
        <f>'[3]Рег уровни 2019'!$M$343</f>
        <v>671.71086440432362</v>
      </c>
      <c r="N16" s="37">
        <f>'[3]Рег уровни 2019'!$N$343</f>
        <v>671.71086440432362</v>
      </c>
      <c r="O16" s="37">
        <f>'[3]Рег уровни 2019'!$O$343</f>
        <v>671.71086440432362</v>
      </c>
    </row>
    <row r="17" spans="1:15" ht="12.75" customHeight="1" x14ac:dyDescent="0.25">
      <c r="A17" s="34"/>
      <c r="B17" s="39" t="s">
        <v>72</v>
      </c>
      <c r="C17" s="36" t="s">
        <v>71</v>
      </c>
      <c r="D17" s="40" t="s">
        <v>73</v>
      </c>
      <c r="E17" s="40" t="s">
        <v>73</v>
      </c>
      <c r="F17" s="40" t="s">
        <v>73</v>
      </c>
      <c r="G17" s="40" t="s">
        <v>73</v>
      </c>
      <c r="H17" s="40" t="s">
        <v>73</v>
      </c>
      <c r="I17" s="40" t="s">
        <v>73</v>
      </c>
      <c r="J17" s="40" t="s">
        <v>73</v>
      </c>
      <c r="K17" s="40" t="s">
        <v>73</v>
      </c>
      <c r="L17" s="40" t="s">
        <v>73</v>
      </c>
      <c r="M17" s="40" t="s">
        <v>73</v>
      </c>
      <c r="N17" s="40" t="s">
        <v>73</v>
      </c>
      <c r="O17" s="40" t="s">
        <v>73</v>
      </c>
    </row>
    <row r="18" spans="1:15" ht="12.75" customHeight="1" x14ac:dyDescent="0.25">
      <c r="A18" s="41"/>
      <c r="B18" s="42"/>
      <c r="C18" s="43"/>
      <c r="D18" s="44"/>
      <c r="E18" s="44"/>
      <c r="F18" s="44"/>
      <c r="G18" s="44"/>
      <c r="H18" s="44"/>
      <c r="I18" s="44"/>
    </row>
    <row r="19" spans="1:15" ht="12.75" customHeight="1" x14ac:dyDescent="0.25">
      <c r="A19" s="69" t="s">
        <v>76</v>
      </c>
      <c r="B19" s="70"/>
      <c r="C19" s="70"/>
      <c r="D19" s="70"/>
      <c r="E19" s="70"/>
      <c r="F19" s="70"/>
      <c r="G19" s="70"/>
      <c r="H19" s="70"/>
      <c r="I19" s="70"/>
      <c r="J19" s="70"/>
      <c r="K19" s="70"/>
      <c r="L19" s="70"/>
      <c r="M19" s="70"/>
      <c r="N19" s="70"/>
      <c r="O19" s="70"/>
    </row>
    <row r="20" spans="1:15" ht="12.75" customHeight="1" x14ac:dyDescent="0.25">
      <c r="A20" s="71" t="s">
        <v>54</v>
      </c>
      <c r="B20" s="71" t="s">
        <v>55</v>
      </c>
      <c r="C20" s="71" t="s">
        <v>56</v>
      </c>
      <c r="D20" s="71">
        <v>2020</v>
      </c>
      <c r="E20" s="71"/>
      <c r="F20" s="71"/>
      <c r="G20" s="71"/>
      <c r="H20" s="71"/>
      <c r="I20" s="71"/>
      <c r="J20" s="71"/>
      <c r="K20" s="71"/>
      <c r="L20" s="71"/>
      <c r="M20" s="71"/>
      <c r="N20" s="71"/>
      <c r="O20" s="71"/>
    </row>
    <row r="21" spans="1:15" ht="12.75" customHeight="1" x14ac:dyDescent="0.25">
      <c r="A21" s="71"/>
      <c r="B21" s="71"/>
      <c r="C21" s="71"/>
      <c r="D21" s="33" t="s">
        <v>57</v>
      </c>
      <c r="E21" s="33" t="s">
        <v>58</v>
      </c>
      <c r="F21" s="33" t="s">
        <v>59</v>
      </c>
      <c r="G21" s="33" t="s">
        <v>60</v>
      </c>
      <c r="H21" s="33" t="s">
        <v>61</v>
      </c>
      <c r="I21" s="33" t="s">
        <v>62</v>
      </c>
      <c r="J21" s="33" t="s">
        <v>63</v>
      </c>
      <c r="K21" s="33" t="s">
        <v>64</v>
      </c>
      <c r="L21" s="33" t="s">
        <v>65</v>
      </c>
      <c r="M21" s="33" t="s">
        <v>66</v>
      </c>
      <c r="N21" s="33" t="s">
        <v>67</v>
      </c>
      <c r="O21" s="33" t="s">
        <v>68</v>
      </c>
    </row>
    <row r="22" spans="1:15" ht="12.75" customHeight="1" x14ac:dyDescent="0.25">
      <c r="A22" s="34" t="s">
        <v>77</v>
      </c>
      <c r="B22" s="35" t="s">
        <v>70</v>
      </c>
      <c r="C22" s="36" t="s">
        <v>71</v>
      </c>
      <c r="D22" s="37">
        <f>[19]Топливо!$R$200</f>
        <v>610.98861096459734</v>
      </c>
      <c r="E22" s="37">
        <f>[19]Топливо!$X$200</f>
        <v>609.4237953033653</v>
      </c>
      <c r="F22" s="37">
        <f>[19]Топливо!$AD$200</f>
        <v>609.46653583033492</v>
      </c>
      <c r="G22" s="37">
        <f>[19]Топливо!$AJ$200</f>
        <v>603.97530686820528</v>
      </c>
      <c r="H22" s="37">
        <f>[19]Топливо!$AP$200</f>
        <v>602.39316584654125</v>
      </c>
      <c r="I22" s="37">
        <f>[19]Топливо!$AV$200</f>
        <v>598.43716625181685</v>
      </c>
      <c r="J22" s="47">
        <f>[19]Топливо!$BB$200</f>
        <v>615.75082743257212</v>
      </c>
      <c r="K22" s="47">
        <f>[19]Топливо!$BH$200</f>
        <v>615.74980776248447</v>
      </c>
      <c r="L22" s="47">
        <f>[19]Топливо!$BN$200</f>
        <v>615.88396339753967</v>
      </c>
      <c r="M22" s="47">
        <f>[19]Топливо!$BT$200</f>
        <v>618.51577045013221</v>
      </c>
      <c r="N22" s="47">
        <f>[19]Топливо!$BZ$200</f>
        <v>623.80012774240572</v>
      </c>
      <c r="O22" s="47">
        <f>[19]Топливо!$CF$200</f>
        <v>624.96437170794275</v>
      </c>
    </row>
    <row r="23" spans="1:15" x14ac:dyDescent="0.25">
      <c r="A23" s="34"/>
      <c r="B23" s="39" t="s">
        <v>78</v>
      </c>
      <c r="C23" s="36" t="s">
        <v>71</v>
      </c>
      <c r="D23" s="37">
        <f>[19]Топливо!$R$170</f>
        <v>569.93234669588537</v>
      </c>
      <c r="E23" s="37">
        <f>[19]Топливо!$X$170</f>
        <v>568.46990215267783</v>
      </c>
      <c r="F23" s="37">
        <f>[19]Топливо!$AD$170</f>
        <v>568.50984657040647</v>
      </c>
      <c r="G23" s="37">
        <f>[19]Топливо!$AJ$170</f>
        <v>563.37785688617316</v>
      </c>
      <c r="H23" s="37">
        <f>[19]Топливо!$AP$170</f>
        <v>561.89922041732825</v>
      </c>
      <c r="I23" s="37">
        <f>[19]Топливо!$AV$170</f>
        <v>558.20202453440834</v>
      </c>
      <c r="J23" s="47">
        <f>[19]Топливо!$BB$170</f>
        <v>574.3465676939926</v>
      </c>
      <c r="K23" s="47">
        <f>[19]Топливо!$BH$170</f>
        <v>574.34561473129384</v>
      </c>
      <c r="L23" s="47">
        <f>[19]Топливо!$BN$170</f>
        <v>574.47099382947624</v>
      </c>
      <c r="M23" s="47">
        <f>[19]Топливо!$BT$170</f>
        <v>576.93062658890858</v>
      </c>
      <c r="N23" s="47">
        <f>[19]Топливо!$BZ$170</f>
        <v>581.86927826393048</v>
      </c>
      <c r="O23" s="47">
        <f>[19]Топливо!$CF$170</f>
        <v>582.95735673639501</v>
      </c>
    </row>
    <row r="24" spans="1:15" x14ac:dyDescent="0.25">
      <c r="A24" s="41"/>
      <c r="B24" s="42"/>
      <c r="C24" s="43"/>
      <c r="D24" s="44"/>
      <c r="E24" s="44"/>
      <c r="F24" s="44"/>
      <c r="G24" s="44"/>
      <c r="H24" s="45"/>
      <c r="I24" s="45"/>
      <c r="J24" s="46"/>
      <c r="K24" s="46"/>
      <c r="L24" s="46"/>
      <c r="M24" s="46"/>
      <c r="N24" s="46"/>
      <c r="O24" s="46"/>
    </row>
    <row r="25" spans="1:15" x14ac:dyDescent="0.25">
      <c r="A25" s="73" t="s">
        <v>79</v>
      </c>
      <c r="B25" s="73"/>
      <c r="C25" s="73"/>
      <c r="D25" s="73"/>
      <c r="E25" s="73"/>
      <c r="F25" s="73"/>
      <c r="G25" s="73"/>
      <c r="H25" s="73"/>
      <c r="I25" s="73"/>
      <c r="J25" s="73"/>
      <c r="K25" s="73"/>
      <c r="L25" s="73"/>
      <c r="M25" s="73"/>
      <c r="N25" s="73"/>
      <c r="O25" s="73"/>
    </row>
    <row r="26" spans="1:15" x14ac:dyDescent="0.25">
      <c r="A26" s="73" t="s">
        <v>80</v>
      </c>
      <c r="B26" s="73"/>
      <c r="C26" s="73"/>
      <c r="D26" s="73"/>
      <c r="E26" s="73"/>
      <c r="F26" s="73"/>
      <c r="G26" s="73"/>
      <c r="H26" s="73"/>
      <c r="I26" s="73"/>
      <c r="J26" s="73"/>
      <c r="K26" s="73"/>
      <c r="L26" s="73"/>
      <c r="M26" s="73"/>
      <c r="N26" s="73"/>
      <c r="O26" s="73"/>
    </row>
    <row r="27" spans="1:15" ht="39" customHeight="1" x14ac:dyDescent="0.25">
      <c r="A27" s="72" t="s">
        <v>81</v>
      </c>
      <c r="B27" s="72"/>
      <c r="C27" s="72"/>
      <c r="D27" s="72"/>
      <c r="E27" s="72"/>
      <c r="F27" s="72"/>
      <c r="G27" s="72"/>
      <c r="H27" s="72"/>
      <c r="I27" s="72"/>
      <c r="J27" s="72"/>
      <c r="K27" s="72"/>
      <c r="L27" s="72"/>
      <c r="M27" s="72"/>
      <c r="N27" s="72"/>
      <c r="O27" s="72"/>
    </row>
    <row r="28" spans="1:15" x14ac:dyDescent="0.25">
      <c r="N28" s="48"/>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16</vt:i4>
      </vt:variant>
    </vt:vector>
  </HeadingPairs>
  <TitlesOfParts>
    <vt:vector size="35" baseType="lpstr">
      <vt:lpstr>Титульный</vt:lpstr>
      <vt:lpstr>Свод</vt:lpstr>
      <vt:lpstr>Информация об организации</vt:lpstr>
      <vt:lpstr>АТЭЦ ДМ_П5</vt:lpstr>
      <vt:lpstr>АТЭЦ НМ_П5</vt:lpstr>
      <vt:lpstr>ЧТЭЦ-1 ДМ_П5</vt:lpstr>
      <vt:lpstr>ЧТЭЦ-1 НМ_П5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'АТЭЦ ДМ_П5'!Область_печати</vt:lpstr>
      <vt:lpstr>'АТЭЦ НМ_П5'!Область_печати</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Silaeva Alexandra O</cp:lastModifiedBy>
  <dcterms:created xsi:type="dcterms:W3CDTF">2019-09-12T12:36:56Z</dcterms:created>
  <dcterms:modified xsi:type="dcterms:W3CDTF">2019-09-26T07:51:32Z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c3b1a5-3e25-4525-b923-a0572e679d8b_Enabled">
    <vt:lpwstr>True</vt:lpwstr>
  </property>
  <property fmtid="{D5CDD505-2E9C-101B-9397-08002B2CF9AE}" pid="3" name="MSIP_Label_65c3b1a5-3e25-4525-b923-a0572e679d8b_SiteId">
    <vt:lpwstr>62a9c2c8-8b09-43be-a7fb-9a87875714a9</vt:lpwstr>
  </property>
  <property fmtid="{D5CDD505-2E9C-101B-9397-08002B2CF9AE}" pid="4" name="MSIP_Label_65c3b1a5-3e25-4525-b923-a0572e679d8b_Owner">
    <vt:lpwstr>Alexandra.O.Silaeva@fortum.com</vt:lpwstr>
  </property>
  <property fmtid="{D5CDD505-2E9C-101B-9397-08002B2CF9AE}" pid="5" name="MSIP_Label_65c3b1a5-3e25-4525-b923-a0572e679d8b_SetDate">
    <vt:lpwstr>2019-09-12T12:37:08.2766249Z</vt:lpwstr>
  </property>
  <property fmtid="{D5CDD505-2E9C-101B-9397-08002B2CF9AE}" pid="6" name="MSIP_Label_65c3b1a5-3e25-4525-b923-a0572e679d8b_Name">
    <vt:lpwstr>Internal</vt:lpwstr>
  </property>
  <property fmtid="{D5CDD505-2E9C-101B-9397-08002B2CF9AE}" pid="7" name="MSIP_Label_65c3b1a5-3e25-4525-b923-a0572e679d8b_Application">
    <vt:lpwstr>Microsoft Azure Information Protection</vt:lpwstr>
  </property>
  <property fmtid="{D5CDD505-2E9C-101B-9397-08002B2CF9AE}" pid="8" name="MSIP_Label_65c3b1a5-3e25-4525-b923-a0572e679d8b_ActionId">
    <vt:lpwstr>30c4026e-1aad-4702-aae5-03f54ce49fe5</vt:lpwstr>
  </property>
  <property fmtid="{D5CDD505-2E9C-101B-9397-08002B2CF9AE}" pid="9" name="MSIP_Label_65c3b1a5-3e25-4525-b923-a0572e679d8b_Extended_MSFT_Method">
    <vt:lpwstr>Automatic</vt:lpwstr>
  </property>
  <property fmtid="{D5CDD505-2E9C-101B-9397-08002B2CF9AE}" pid="10" name="MSIP_Label_f45044c0-b6aa-4b2b-834d-65c9ef8bb134_Enabled">
    <vt:lpwstr>True</vt:lpwstr>
  </property>
  <property fmtid="{D5CDD505-2E9C-101B-9397-08002B2CF9AE}" pid="11" name="MSIP_Label_f45044c0-b6aa-4b2b-834d-65c9ef8bb134_SiteId">
    <vt:lpwstr>62a9c2c8-8b09-43be-a7fb-9a87875714a9</vt:lpwstr>
  </property>
  <property fmtid="{D5CDD505-2E9C-101B-9397-08002B2CF9AE}" pid="12" name="MSIP_Label_f45044c0-b6aa-4b2b-834d-65c9ef8bb134_Owner">
    <vt:lpwstr>Alexandra.O.Silaeva@fortum.com</vt:lpwstr>
  </property>
  <property fmtid="{D5CDD505-2E9C-101B-9397-08002B2CF9AE}" pid="13" name="MSIP_Label_f45044c0-b6aa-4b2b-834d-65c9ef8bb134_SetDate">
    <vt:lpwstr>2019-09-12T12:37:08.2766249Z</vt:lpwstr>
  </property>
  <property fmtid="{D5CDD505-2E9C-101B-9397-08002B2CF9AE}" pid="14" name="MSIP_Label_f45044c0-b6aa-4b2b-834d-65c9ef8bb134_Name">
    <vt:lpwstr>Hide Visual Label</vt:lpwstr>
  </property>
  <property fmtid="{D5CDD505-2E9C-101B-9397-08002B2CF9AE}" pid="15" name="MSIP_Label_f45044c0-b6aa-4b2b-834d-65c9ef8bb134_Application">
    <vt:lpwstr>Microsoft Azure Information Protection</vt:lpwstr>
  </property>
  <property fmtid="{D5CDD505-2E9C-101B-9397-08002B2CF9AE}" pid="16" name="MSIP_Label_f45044c0-b6aa-4b2b-834d-65c9ef8bb134_ActionId">
    <vt:lpwstr>30c4026e-1aad-4702-aae5-03f54ce49fe5</vt:lpwstr>
  </property>
  <property fmtid="{D5CDD505-2E9C-101B-9397-08002B2CF9AE}" pid="17" name="MSIP_Label_f45044c0-b6aa-4b2b-834d-65c9ef8bb134_Parent">
    <vt:lpwstr>65c3b1a5-3e25-4525-b923-a0572e679d8b</vt:lpwstr>
  </property>
  <property fmtid="{D5CDD505-2E9C-101B-9397-08002B2CF9AE}" pid="18" name="MSIP_Label_f45044c0-b6aa-4b2b-834d-65c9ef8bb134_Extended_MSFT_Method">
    <vt:lpwstr>Automatic</vt:lpwstr>
  </property>
  <property fmtid="{D5CDD505-2E9C-101B-9397-08002B2CF9AE}" pid="19" name="Sensitivity">
    <vt:lpwstr>Internal Hide Visual Label</vt:lpwstr>
  </property>
</Properties>
</file>