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5\STAT\"/>
    </mc:Choice>
  </mc:AlternateContent>
  <bookViews>
    <workbookView xWindow="25080" yWindow="-120" windowWidth="25440" windowHeight="15990"/>
  </bookViews>
  <sheets>
    <sheet name="Титульный" sheetId="1" r:id="rId1"/>
    <sheet name="Свод" sheetId="2" r:id="rId2"/>
    <sheet name="Информация об организации" sheetId="3" r:id="rId3"/>
    <sheet name="ЧТЭЦ-1 НМ_П5" sheetId="7" r:id="rId4"/>
    <sheet name="ЧТЭЦ-1 ТГ-12_П5" sheetId="6" r:id="rId5"/>
    <sheet name="ЧТЭЦ-2_П5" sheetId="8" r:id="rId6"/>
    <sheet name="ЧТЭЦ-3 ДМ_П5" sheetId="9" r:id="rId7"/>
    <sheet name="ЧТЭЦ-3 НМ_П5" sheetId="10" r:id="rId8"/>
    <sheet name="ЧТЭЦ-4 Б1_П5" sheetId="11" r:id="rId9"/>
    <sheet name="ЧТЭЦ-4 Б2_П5" sheetId="12" r:id="rId10"/>
    <sheet name="ЧТЭЦ-4 Б3_П5" sheetId="13" r:id="rId11"/>
    <sheet name="ТТЭЦ-1 ДМ_П5" sheetId="14" r:id="rId12"/>
    <sheet name="ТТЭЦ-1 НМ_П5" sheetId="15" r:id="rId13"/>
    <sheet name="ТТЭЦ-2_П5" sheetId="16" r:id="rId14"/>
    <sheet name="НГРЭС Б1_П5" sheetId="17" r:id="rId15"/>
    <sheet name="НГРЭС Б2_П5" sheetId="18" r:id="rId16"/>
    <sheet name="НГРЭС Б3_П5"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14">'НГРЭС Б1_П5'!$A$1:$I$27</definedName>
    <definedName name="_xlnm.Print_Area" localSheetId="15">'НГРЭС Б2_П5'!$A$1:$I$27</definedName>
    <definedName name="_xlnm.Print_Area" localSheetId="16">'НГРЭС Б3_П5'!$A$1:$I$27</definedName>
    <definedName name="_xlnm.Print_Area" localSheetId="11">'ТТЭЦ-1 ДМ_П5'!$A$1:$I$27</definedName>
    <definedName name="_xlnm.Print_Area" localSheetId="12">'ТТЭЦ-1 НМ_П5'!$A$1:$I$27</definedName>
    <definedName name="_xlnm.Print_Area" localSheetId="13">'ТТЭЦ-2_П5'!$A$1:$I$27</definedName>
    <definedName name="_xlnm.Print_Area" localSheetId="3">'ЧТЭЦ-1 НМ_П5'!$A$1:$I$27</definedName>
    <definedName name="_xlnm.Print_Area" localSheetId="4">'ЧТЭЦ-1 ТГ-12_П5'!$A$1:$I$27</definedName>
    <definedName name="_xlnm.Print_Area" localSheetId="5">'ЧТЭЦ-2_П5'!$A$1:$I$27</definedName>
    <definedName name="_xlnm.Print_Area" localSheetId="6">'ЧТЭЦ-3 ДМ_П5'!$A$1:$I$27</definedName>
    <definedName name="_xlnm.Print_Area" localSheetId="7">'ЧТЭЦ-3 НМ_П5'!$A$1:$I$27</definedName>
    <definedName name="_xlnm.Print_Area" localSheetId="8">'ЧТЭЦ-4 Б1_П5'!$A$1:$I$27</definedName>
    <definedName name="_xlnm.Print_Area" localSheetId="9">'ЧТЭЦ-4 Б2_П5'!$A$1:$I$27</definedName>
    <definedName name="_xlnm.Print_Area" localSheetId="10">'ЧТЭЦ-4 Б3_П5'!$A$1:$I$27</definedName>
    <definedName name="р">P5_SCOPE_PER_PRT,P6_SCOPE_PER_PRT,P7_SCOPE_PER_PRT,P8_SCOPE_PER_PRT</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6" l="1"/>
  <c r="E23" i="6"/>
  <c r="F22" i="6"/>
  <c r="E22" i="6"/>
  <c r="G23" i="6" l="1"/>
  <c r="G22" i="6"/>
  <c r="H23" i="6" l="1"/>
  <c r="H22" i="6"/>
  <c r="I23" i="6" l="1"/>
  <c r="I22" i="6"/>
  <c r="J23" i="6" l="1"/>
  <c r="J22" i="6"/>
  <c r="K23" i="6" l="1"/>
  <c r="K22" i="6"/>
  <c r="L23" i="6" l="1"/>
  <c r="L22" i="6"/>
  <c r="M23" i="6" l="1"/>
  <c r="D23" i="6"/>
  <c r="M22" i="6"/>
  <c r="D22" i="6"/>
  <c r="N23" i="6" l="1"/>
  <c r="N22" i="6"/>
  <c r="O23" i="6" l="1"/>
  <c r="O22" i="6"/>
  <c r="O23" i="13" l="1"/>
  <c r="N23" i="13"/>
  <c r="M23" i="13"/>
  <c r="L23" i="13"/>
  <c r="K23" i="13"/>
  <c r="J23" i="13"/>
  <c r="I23" i="13"/>
  <c r="H23" i="13"/>
  <c r="G23" i="13"/>
  <c r="F23" i="13"/>
  <c r="E23" i="13"/>
  <c r="D23" i="13"/>
  <c r="O22" i="13"/>
  <c r="N22" i="13"/>
  <c r="M22" i="13"/>
  <c r="L22" i="13"/>
  <c r="K22" i="13"/>
  <c r="J22" i="13"/>
  <c r="I22" i="13"/>
  <c r="H22" i="13"/>
  <c r="G22" i="13"/>
  <c r="F22" i="13"/>
  <c r="E22" i="13"/>
  <c r="D22" i="13"/>
  <c r="O23" i="12"/>
  <c r="N23" i="12"/>
  <c r="M23" i="12"/>
  <c r="L23" i="12"/>
  <c r="K23" i="12"/>
  <c r="J23" i="12"/>
  <c r="I23" i="12"/>
  <c r="H23" i="12"/>
  <c r="G23" i="12"/>
  <c r="F23" i="12"/>
  <c r="E23" i="12"/>
  <c r="D23" i="12"/>
  <c r="O22" i="12"/>
  <c r="N22" i="12"/>
  <c r="M22" i="12"/>
  <c r="L22" i="12"/>
  <c r="K22" i="12"/>
  <c r="J22" i="12"/>
  <c r="I22" i="12"/>
  <c r="H22" i="12"/>
  <c r="G22" i="12"/>
  <c r="F22" i="12"/>
  <c r="E22" i="12"/>
  <c r="D22" i="12"/>
  <c r="O23" i="11"/>
  <c r="N23" i="11"/>
  <c r="M23" i="11"/>
  <c r="L23" i="11"/>
  <c r="K23" i="11"/>
  <c r="J23" i="11"/>
  <c r="I23" i="11"/>
  <c r="H23" i="11"/>
  <c r="G23" i="11"/>
  <c r="F23" i="11"/>
  <c r="E23" i="11"/>
  <c r="D23" i="11"/>
  <c r="O22" i="11"/>
  <c r="N22" i="11"/>
  <c r="M22" i="11"/>
  <c r="L22" i="11"/>
  <c r="K22" i="11"/>
  <c r="J22" i="11"/>
  <c r="I22" i="11"/>
  <c r="H22" i="11"/>
  <c r="G22" i="11"/>
  <c r="F22" i="11"/>
  <c r="E22" i="11"/>
  <c r="D22" i="11"/>
  <c r="O23" i="10"/>
  <c r="N23" i="10"/>
  <c r="M23" i="10"/>
  <c r="L23" i="10"/>
  <c r="K23" i="10"/>
  <c r="J23" i="10"/>
  <c r="I23" i="10"/>
  <c r="H23" i="10"/>
  <c r="G23" i="10"/>
  <c r="F23" i="10"/>
  <c r="E23" i="10"/>
  <c r="D23" i="10"/>
  <c r="O22" i="10"/>
  <c r="N22" i="10"/>
  <c r="M22" i="10"/>
  <c r="L22" i="10"/>
  <c r="K22" i="10"/>
  <c r="J22" i="10"/>
  <c r="I22" i="10"/>
  <c r="H22" i="10"/>
  <c r="G22" i="10"/>
  <c r="F22" i="10"/>
  <c r="E22" i="10"/>
  <c r="D22" i="10"/>
  <c r="O23" i="9"/>
  <c r="N23" i="9"/>
  <c r="M23" i="9"/>
  <c r="L23" i="9"/>
  <c r="K23" i="9"/>
  <c r="J23" i="9"/>
  <c r="I23" i="9"/>
  <c r="H23" i="9"/>
  <c r="G23" i="9"/>
  <c r="F23" i="9"/>
  <c r="E23" i="9"/>
  <c r="D23" i="9"/>
  <c r="O22" i="9"/>
  <c r="N22" i="9"/>
  <c r="M22" i="9"/>
  <c r="L22" i="9"/>
  <c r="K22" i="9"/>
  <c r="J22" i="9"/>
  <c r="I22" i="9"/>
  <c r="H22" i="9"/>
  <c r="G22" i="9"/>
  <c r="F22" i="9"/>
  <c r="E22" i="9"/>
  <c r="D22" i="9"/>
  <c r="O23" i="8"/>
  <c r="N23" i="8"/>
  <c r="M23" i="8"/>
  <c r="L23" i="8"/>
  <c r="K23" i="8"/>
  <c r="J23" i="8"/>
  <c r="I23" i="8"/>
  <c r="H23" i="8"/>
  <c r="G23" i="8"/>
  <c r="F23" i="8"/>
  <c r="E23" i="8"/>
  <c r="D23" i="8"/>
  <c r="O22" i="8"/>
  <c r="N22" i="8"/>
  <c r="M22" i="8"/>
  <c r="L22" i="8"/>
  <c r="K22" i="8"/>
  <c r="J22" i="8"/>
  <c r="I22" i="8"/>
  <c r="H22" i="8"/>
  <c r="G22" i="8"/>
  <c r="F22" i="8"/>
  <c r="E22" i="8"/>
  <c r="D22" i="8"/>
  <c r="O23" i="7"/>
  <c r="N23" i="7"/>
  <c r="M23" i="7"/>
  <c r="L23" i="7"/>
  <c r="K23" i="7"/>
  <c r="J23" i="7"/>
  <c r="I23" i="7"/>
  <c r="H23" i="7"/>
  <c r="G23" i="7"/>
  <c r="F23" i="7"/>
  <c r="E23" i="7"/>
  <c r="D23" i="7"/>
  <c r="O22" i="7"/>
  <c r="N22" i="7"/>
  <c r="M22" i="7"/>
  <c r="L22" i="7"/>
  <c r="K22" i="7"/>
  <c r="J22" i="7"/>
  <c r="I22" i="7"/>
  <c r="H22" i="7"/>
  <c r="G22" i="7"/>
  <c r="F22" i="7"/>
  <c r="E22" i="7"/>
  <c r="D22" i="7"/>
  <c r="O23" i="16"/>
  <c r="N23" i="16"/>
  <c r="M23" i="16"/>
  <c r="L23" i="16"/>
  <c r="K23" i="16"/>
  <c r="J23" i="16"/>
  <c r="I23" i="16"/>
  <c r="H23" i="16"/>
  <c r="G23" i="16"/>
  <c r="F23" i="16"/>
  <c r="E23" i="16"/>
  <c r="D23" i="16"/>
  <c r="O22" i="16"/>
  <c r="N22" i="16"/>
  <c r="M22" i="16"/>
  <c r="L22" i="16"/>
  <c r="K22" i="16"/>
  <c r="J22" i="16"/>
  <c r="I22" i="16"/>
  <c r="H22" i="16"/>
  <c r="G22" i="16"/>
  <c r="F22" i="16"/>
  <c r="E22" i="16"/>
  <c r="D22" i="16"/>
  <c r="O23" i="15"/>
  <c r="N23" i="15"/>
  <c r="M23" i="15"/>
  <c r="L23" i="15"/>
  <c r="K23" i="15"/>
  <c r="J23" i="15"/>
  <c r="I23" i="15"/>
  <c r="H23" i="15"/>
  <c r="G23" i="15"/>
  <c r="F23" i="15"/>
  <c r="E23" i="15"/>
  <c r="D23" i="15"/>
  <c r="O22" i="15"/>
  <c r="N22" i="15"/>
  <c r="M22" i="15"/>
  <c r="L22" i="15"/>
  <c r="K22" i="15"/>
  <c r="J22" i="15"/>
  <c r="I22" i="15"/>
  <c r="H22" i="15"/>
  <c r="G22" i="15"/>
  <c r="F22" i="15"/>
  <c r="E22" i="15"/>
  <c r="D22" i="15"/>
  <c r="O23" i="14"/>
  <c r="N23" i="14"/>
  <c r="M23" i="14"/>
  <c r="L23" i="14"/>
  <c r="K23" i="14"/>
  <c r="J23" i="14"/>
  <c r="I23" i="14"/>
  <c r="H23" i="14"/>
  <c r="G23" i="14"/>
  <c r="F23" i="14"/>
  <c r="E23" i="14"/>
  <c r="D23" i="14"/>
  <c r="O22" i="14"/>
  <c r="N22" i="14"/>
  <c r="M22" i="14"/>
  <c r="L22" i="14"/>
  <c r="K22" i="14"/>
  <c r="J22" i="14"/>
  <c r="I22" i="14"/>
  <c r="H22" i="14"/>
  <c r="G22" i="14"/>
  <c r="F22" i="14"/>
  <c r="E22" i="14"/>
  <c r="D22" i="14"/>
  <c r="I23" i="19" l="1"/>
  <c r="H23" i="19"/>
  <c r="G23" i="19"/>
  <c r="F23" i="19"/>
  <c r="E23" i="19"/>
  <c r="D23" i="19"/>
  <c r="I22" i="19"/>
  <c r="H22" i="19"/>
  <c r="G22" i="19"/>
  <c r="F22" i="19"/>
  <c r="E22" i="19"/>
  <c r="D22" i="19"/>
  <c r="I23" i="18"/>
  <c r="H23" i="18"/>
  <c r="G23" i="18"/>
  <c r="F23" i="18"/>
  <c r="E23" i="18"/>
  <c r="D23" i="18"/>
  <c r="I22" i="18"/>
  <c r="H22" i="18"/>
  <c r="G22" i="18"/>
  <c r="F22" i="18"/>
  <c r="E22" i="18"/>
  <c r="D22" i="18"/>
  <c r="I23" i="17"/>
  <c r="H23" i="17"/>
  <c r="G23" i="17"/>
  <c r="F23" i="17"/>
  <c r="E23" i="17"/>
  <c r="D23" i="17"/>
  <c r="I22" i="17"/>
  <c r="H22" i="17"/>
  <c r="G22" i="17"/>
  <c r="F22" i="17"/>
  <c r="E22" i="17"/>
  <c r="D22" i="17"/>
  <c r="D16" i="19" l="1"/>
  <c r="E16" i="19"/>
  <c r="F16" i="19"/>
  <c r="G16" i="19"/>
  <c r="H16" i="19"/>
  <c r="I16" i="19"/>
  <c r="J16" i="19"/>
  <c r="K16" i="19"/>
  <c r="L16" i="19"/>
  <c r="M16" i="19"/>
  <c r="N16" i="19"/>
  <c r="O16" i="19"/>
  <c r="D16" i="18"/>
  <c r="E16" i="18"/>
  <c r="F16" i="18"/>
  <c r="G16" i="18"/>
  <c r="H16" i="18"/>
  <c r="I16" i="18"/>
  <c r="J16" i="18"/>
  <c r="K16" i="18"/>
  <c r="L16" i="18"/>
  <c r="M16" i="18"/>
  <c r="N16" i="18"/>
  <c r="O16" i="18"/>
  <c r="D16" i="17"/>
  <c r="E16" i="17"/>
  <c r="F16" i="17"/>
  <c r="G16" i="17"/>
  <c r="H16" i="17"/>
  <c r="I16" i="17"/>
  <c r="J16" i="17"/>
  <c r="K16" i="17"/>
  <c r="L16" i="17"/>
  <c r="M16" i="17"/>
  <c r="N16" i="17"/>
  <c r="O16" i="17"/>
  <c r="D16" i="16"/>
  <c r="E16" i="16"/>
  <c r="F16" i="16"/>
  <c r="G16" i="16"/>
  <c r="H16" i="16"/>
  <c r="I16" i="16"/>
  <c r="J16" i="16"/>
  <c r="K16" i="16"/>
  <c r="L16" i="16"/>
  <c r="M16" i="16"/>
  <c r="N16" i="16"/>
  <c r="O16" i="16"/>
  <c r="D16" i="15"/>
  <c r="E16" i="15"/>
  <c r="F16" i="15"/>
  <c r="G16" i="15"/>
  <c r="H16" i="15"/>
  <c r="I16" i="15"/>
  <c r="J16" i="15"/>
  <c r="K16" i="15"/>
  <c r="L16" i="15"/>
  <c r="M16" i="15"/>
  <c r="N16" i="15"/>
  <c r="O16" i="15"/>
  <c r="D16" i="14"/>
  <c r="E16" i="14"/>
  <c r="F16" i="14"/>
  <c r="G16" i="14"/>
  <c r="H16" i="14"/>
  <c r="I16" i="14"/>
  <c r="J16" i="14"/>
  <c r="K16" i="14"/>
  <c r="L16" i="14"/>
  <c r="M16" i="14"/>
  <c r="N16" i="14"/>
  <c r="O16" i="14"/>
  <c r="D16" i="13"/>
  <c r="E16" i="13"/>
  <c r="F16" i="13"/>
  <c r="G16" i="13"/>
  <c r="H16" i="13"/>
  <c r="I16" i="13"/>
  <c r="J16" i="13"/>
  <c r="K16" i="13"/>
  <c r="L16" i="13"/>
  <c r="M16" i="13"/>
  <c r="N16" i="13"/>
  <c r="O16" i="13"/>
  <c r="D16" i="12"/>
  <c r="E16" i="12"/>
  <c r="F16" i="12"/>
  <c r="G16" i="12"/>
  <c r="H16" i="12"/>
  <c r="I16" i="12"/>
  <c r="J16" i="12"/>
  <c r="K16" i="12"/>
  <c r="L16" i="12"/>
  <c r="M16" i="12"/>
  <c r="N16" i="12"/>
  <c r="O16" i="12"/>
  <c r="D16" i="11"/>
  <c r="E16" i="11"/>
  <c r="F16" i="11"/>
  <c r="G16" i="11"/>
  <c r="H16" i="11"/>
  <c r="I16" i="11"/>
  <c r="J16" i="11"/>
  <c r="K16" i="11"/>
  <c r="L16" i="11"/>
  <c r="M16" i="11"/>
  <c r="N16" i="11"/>
  <c r="O16" i="11"/>
  <c r="D16" i="10"/>
  <c r="E16" i="10"/>
  <c r="F16" i="10"/>
  <c r="G16" i="10"/>
  <c r="H16" i="10"/>
  <c r="I16" i="10"/>
  <c r="J16" i="10"/>
  <c r="K16" i="10"/>
  <c r="L16" i="10"/>
  <c r="M16" i="10"/>
  <c r="N16" i="10"/>
  <c r="O16" i="10"/>
  <c r="D16" i="9"/>
  <c r="E16" i="9"/>
  <c r="F16" i="9"/>
  <c r="G16" i="9"/>
  <c r="H16" i="9"/>
  <c r="I16" i="9"/>
  <c r="J16" i="9"/>
  <c r="K16" i="9"/>
  <c r="L16" i="9"/>
  <c r="M16" i="9"/>
  <c r="N16" i="9"/>
  <c r="O16" i="9"/>
  <c r="D16" i="8"/>
  <c r="E16" i="8"/>
  <c r="F16" i="8"/>
  <c r="G16" i="8"/>
  <c r="H16" i="8"/>
  <c r="I16" i="8"/>
  <c r="J16" i="8"/>
  <c r="K16" i="8"/>
  <c r="L16" i="8"/>
  <c r="M16" i="8"/>
  <c r="N16" i="8"/>
  <c r="O16" i="8"/>
  <c r="D10" i="6"/>
  <c r="E10" i="6"/>
  <c r="F10" i="6"/>
  <c r="G10" i="6"/>
  <c r="H10" i="6"/>
  <c r="I10" i="6"/>
  <c r="J10" i="6"/>
  <c r="K10" i="6"/>
  <c r="L10" i="6"/>
  <c r="M10" i="6"/>
  <c r="N10" i="6"/>
  <c r="O10" i="6"/>
  <c r="D16" i="6"/>
  <c r="E16" i="6"/>
  <c r="F16" i="6"/>
  <c r="G16" i="6"/>
  <c r="H16" i="6"/>
  <c r="I16" i="6"/>
  <c r="J16" i="6"/>
  <c r="K16" i="6"/>
  <c r="L16" i="6"/>
  <c r="M16" i="6"/>
  <c r="N16" i="6"/>
  <c r="O16" i="6"/>
  <c r="D16" i="7"/>
  <c r="E16" i="7"/>
  <c r="F16" i="7"/>
  <c r="G16" i="7"/>
  <c r="H16" i="7"/>
  <c r="I16" i="7"/>
  <c r="J16" i="7"/>
  <c r="K16" i="7"/>
  <c r="L16" i="7"/>
  <c r="M16" i="7"/>
  <c r="N16" i="7"/>
  <c r="O16" i="7"/>
  <c r="O10" i="8" l="1"/>
  <c r="N10" i="8"/>
  <c r="M10" i="8"/>
  <c r="L10" i="8"/>
  <c r="K10" i="8"/>
  <c r="J10" i="8"/>
  <c r="I10" i="8"/>
  <c r="H10" i="8"/>
  <c r="G10" i="8"/>
  <c r="F10" i="8"/>
  <c r="E10" i="8"/>
  <c r="D10" i="8"/>
  <c r="O10" i="9"/>
  <c r="N10" i="9"/>
  <c r="M10" i="9"/>
  <c r="L10" i="9"/>
  <c r="K10" i="9"/>
  <c r="J10" i="9"/>
  <c r="I10" i="9"/>
  <c r="H10" i="9"/>
  <c r="G10" i="9"/>
  <c r="F10" i="9"/>
  <c r="E10" i="9"/>
  <c r="D10" i="9"/>
  <c r="O10" i="10"/>
  <c r="N10" i="10"/>
  <c r="M10" i="10"/>
  <c r="L10" i="10"/>
  <c r="K10" i="10"/>
  <c r="J10" i="10"/>
  <c r="I10" i="10"/>
  <c r="H10" i="10"/>
  <c r="G10" i="10"/>
  <c r="F10" i="10"/>
  <c r="E10" i="10"/>
  <c r="D10" i="10"/>
  <c r="O10" i="11"/>
  <c r="N10" i="11"/>
  <c r="M10" i="11"/>
  <c r="L10" i="11"/>
  <c r="K10" i="11"/>
  <c r="J10" i="11"/>
  <c r="I10" i="11"/>
  <c r="H10" i="11"/>
  <c r="G10" i="11"/>
  <c r="F10" i="11"/>
  <c r="E10" i="11"/>
  <c r="D10" i="11"/>
  <c r="O10" i="12"/>
  <c r="N10" i="12"/>
  <c r="M10" i="12"/>
  <c r="L10" i="12"/>
  <c r="K10" i="12"/>
  <c r="J10" i="12"/>
  <c r="I10" i="12"/>
  <c r="H10" i="12"/>
  <c r="G10" i="12"/>
  <c r="F10" i="12"/>
  <c r="E10" i="12"/>
  <c r="D10" i="12"/>
  <c r="O10" i="13"/>
  <c r="N10" i="13"/>
  <c r="M10" i="13"/>
  <c r="L10" i="13"/>
  <c r="K10" i="13"/>
  <c r="J10" i="13"/>
  <c r="I10" i="13"/>
  <c r="H10" i="13"/>
  <c r="G10" i="13"/>
  <c r="F10" i="13"/>
  <c r="E10" i="13"/>
  <c r="D10" i="13"/>
  <c r="O10" i="14"/>
  <c r="N10" i="14"/>
  <c r="M10" i="14"/>
  <c r="L10" i="14"/>
  <c r="K10" i="14"/>
  <c r="J10" i="14"/>
  <c r="I10" i="14"/>
  <c r="H10" i="14"/>
  <c r="G10" i="14"/>
  <c r="F10" i="14"/>
  <c r="E10" i="14"/>
  <c r="D10" i="14"/>
  <c r="O10" i="15"/>
  <c r="N10" i="15"/>
  <c r="M10" i="15"/>
  <c r="L10" i="15"/>
  <c r="K10" i="15"/>
  <c r="J10" i="15"/>
  <c r="I10" i="15"/>
  <c r="H10" i="15"/>
  <c r="G10" i="15"/>
  <c r="F10" i="15"/>
  <c r="E10" i="15"/>
  <c r="D10" i="15"/>
  <c r="O10" i="16"/>
  <c r="N10" i="16"/>
  <c r="M10" i="16"/>
  <c r="L10" i="16"/>
  <c r="K10" i="16"/>
  <c r="J10" i="16"/>
  <c r="I10" i="16"/>
  <c r="H10" i="16"/>
  <c r="G10" i="16"/>
  <c r="F10" i="16"/>
  <c r="E10" i="16"/>
  <c r="D10" i="16"/>
  <c r="O10" i="17"/>
  <c r="N10" i="17"/>
  <c r="M10" i="17"/>
  <c r="L10" i="17"/>
  <c r="K10" i="17"/>
  <c r="J10" i="17"/>
  <c r="I10" i="17"/>
  <c r="H10" i="17"/>
  <c r="G10" i="17"/>
  <c r="F10" i="17"/>
  <c r="E10" i="17"/>
  <c r="D10" i="17"/>
  <c r="O10" i="18"/>
  <c r="N10" i="18"/>
  <c r="M10" i="18"/>
  <c r="L10" i="18"/>
  <c r="K10" i="18"/>
  <c r="J10" i="18"/>
  <c r="I10" i="18"/>
  <c r="H10" i="18"/>
  <c r="G10" i="18"/>
  <c r="F10" i="18"/>
  <c r="E10" i="18"/>
  <c r="D10" i="18"/>
  <c r="O10" i="19"/>
  <c r="N10" i="19"/>
  <c r="M10" i="19"/>
  <c r="L10" i="19"/>
  <c r="K10" i="19"/>
  <c r="J10" i="19"/>
  <c r="I10" i="19"/>
  <c r="H10" i="19"/>
  <c r="G10" i="19"/>
  <c r="F10" i="19"/>
  <c r="E10" i="19"/>
  <c r="D10" i="19"/>
  <c r="O10" i="7"/>
  <c r="N10" i="7"/>
  <c r="M10" i="7"/>
  <c r="L10" i="7"/>
  <c r="K10" i="7"/>
  <c r="J10" i="7"/>
  <c r="I10" i="7"/>
  <c r="H10" i="7"/>
  <c r="G10" i="7"/>
  <c r="F10" i="7"/>
  <c r="E10" i="7"/>
  <c r="D10" i="7"/>
  <c r="A5" i="6" l="1"/>
  <c r="D20" i="6" l="1"/>
  <c r="D14" i="6" s="1"/>
  <c r="D8" i="6" s="1"/>
  <c r="D20" i="7"/>
  <c r="D14" i="7" s="1"/>
  <c r="D8" i="7" s="1"/>
  <c r="D20" i="8"/>
  <c r="D14" i="8" s="1"/>
  <c r="D8" i="8" s="1"/>
  <c r="D20" i="9"/>
  <c r="D14" i="9" s="1"/>
  <c r="D8" i="9" s="1"/>
  <c r="D20" i="10"/>
  <c r="D14" i="10" s="1"/>
  <c r="D8" i="10" s="1"/>
  <c r="D20" i="11"/>
  <c r="D14" i="11" s="1"/>
  <c r="D8" i="11" s="1"/>
  <c r="D20" i="12"/>
  <c r="D14" i="12" s="1"/>
  <c r="D8" i="12" s="1"/>
  <c r="D20" i="13"/>
  <c r="D14" i="13" s="1"/>
  <c r="D8" i="13" s="1"/>
  <c r="D20" i="14"/>
  <c r="D14" i="14" s="1"/>
  <c r="D8" i="14" s="1"/>
  <c r="D20" i="15"/>
  <c r="D14" i="15" s="1"/>
  <c r="D8" i="15" s="1"/>
  <c r="D20" i="16"/>
  <c r="D14" i="16" s="1"/>
  <c r="D8" i="16" s="1"/>
  <c r="D20" i="17"/>
  <c r="D14" i="17" s="1"/>
  <c r="D8" i="17" s="1"/>
  <c r="D20" i="18"/>
  <c r="D14" i="18" s="1"/>
  <c r="D8" i="18" s="1"/>
  <c r="D20" i="19"/>
  <c r="D14" i="19" s="1"/>
  <c r="D8" i="19" s="1"/>
  <c r="A5" i="19" l="1"/>
  <c r="A5" i="18"/>
  <c r="A5" i="17"/>
  <c r="A5" i="16"/>
  <c r="A5" i="15"/>
  <c r="A5" i="14"/>
  <c r="A5" i="13"/>
  <c r="A5" i="12"/>
  <c r="A5" i="11"/>
  <c r="A5" i="10"/>
  <c r="A5" i="9"/>
  <c r="A5" i="8"/>
  <c r="A5" i="7"/>
  <c r="B3" i="2"/>
  <c r="A2" i="2"/>
  <c r="L23" i="18" l="1"/>
  <c r="N23" i="18"/>
  <c r="J23" i="18"/>
  <c r="O23" i="18"/>
  <c r="K23" i="18"/>
  <c r="M23" i="18"/>
  <c r="O22" i="18"/>
  <c r="N22" i="18"/>
  <c r="M22" i="18"/>
  <c r="L22" i="18"/>
  <c r="K22" i="18"/>
  <c r="J22" i="18"/>
  <c r="O23" i="17" l="1"/>
  <c r="K23" i="17"/>
  <c r="M23" i="17"/>
  <c r="L23" i="17"/>
  <c r="N23" i="17"/>
  <c r="J23" i="17"/>
  <c r="O22" i="17"/>
  <c r="N22" i="17"/>
  <c r="M22" i="17"/>
  <c r="L22" i="17"/>
  <c r="K22" i="17"/>
  <c r="J22" i="17"/>
  <c r="K23" i="19" l="1"/>
  <c r="J23" i="19"/>
  <c r="L23" i="19"/>
  <c r="M23" i="19"/>
  <c r="N23" i="19"/>
  <c r="O23" i="19"/>
  <c r="O22" i="19"/>
  <c r="N22" i="19"/>
  <c r="M22" i="19"/>
  <c r="L22" i="19"/>
  <c r="K22" i="19"/>
  <c r="J22" i="19"/>
</calcChain>
</file>

<file path=xl/sharedStrings.xml><?xml version="1.0" encoding="utf-8"?>
<sst xmlns="http://schemas.openxmlformats.org/spreadsheetml/2006/main" count="1369" uniqueCount="79">
  <si>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</si>
  <si>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</si>
  <si>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 </t>
  </si>
  <si>
    <t>на</t>
  </si>
  <si>
    <t>год</t>
  </si>
  <si>
    <t>полное наименование юридического лица</t>
  </si>
  <si>
    <t>сокращенное наименование юридического лица</t>
  </si>
  <si>
    <t>наименование генерирующего объекта</t>
  </si>
  <si>
    <t>Челябинская ТЭЦ-1 (ТГ-10, ТГ-11) НВ</t>
  </si>
  <si>
    <t>Челябинская ТЭЦ-2</t>
  </si>
  <si>
    <t>Челябинская ТЭЦ-3 без ДПМ/НВ</t>
  </si>
  <si>
    <t>Челябинская ТЭЦ-4 (БЛ 1) ДПМ</t>
  </si>
  <si>
    <t>Челябинская ТЭЦ-4 (БЛ 2) ДПМ</t>
  </si>
  <si>
    <t>Челябинская ТЭЦ-4 (БЛ 3) НВ</t>
  </si>
  <si>
    <t>Тюменская ТЭЦ-1 без ДПМ/НВ</t>
  </si>
  <si>
    <t>Тюменская ТЭЦ-2</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</si>
  <si>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</si>
  <si>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</si>
  <si>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</si>
  <si>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</si>
  <si>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</si>
  <si>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</si>
  <si>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</si>
  <si>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</si>
  <si>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</si>
  <si>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</si>
  <si>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</si>
  <si>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</si>
  <si>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</si>
  <si>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</si>
  <si>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</si>
  <si>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</si>
  <si>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Адрес электронной почты</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</si>
  <si>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</si>
  <si>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</si>
  <si>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</si>
  <si>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</si>
  <si>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</si>
  <si>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</si>
  <si>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</si>
  <si>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</si>
  <si>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</si>
  <si>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</si>
  <si>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</si>
  <si>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</si>
  <si>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</si>
  <si>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</si>
  <si>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</si>
  <si>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</si>
  <si>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</si>
  <si>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</si>
  <si>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</si>
  <si>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</si>
  <si>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</si>
  <si>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</si>
  <si>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</si>
  <si>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</si>
  <si>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</si>
  <si>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</si>
  <si>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</si>
  <si>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</si>
  <si>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</si>
  <si>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</si>
  <si>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</si>
  <si>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</si>
  <si>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</si>
  <si>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</si>
  <si>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t>
  </si>
  <si>
    <t>Публичное акционерное общество "Форвард Энерго"</t>
  </si>
  <si>
    <t>ПАО "Форвард Энерго"</t>
  </si>
  <si>
    <t>Няганская ГРЭС (БЛ 1) НВ</t>
  </si>
  <si>
    <t>Няганская ГРЭС (БЛ 2) НВ</t>
  </si>
  <si>
    <t>Тюменская ТЭЦ-1 (БЛ 2) НВ</t>
  </si>
  <si>
    <t>Челябинская ТЭЦ-3 (БЛ 3) НВ</t>
  </si>
  <si>
    <t>Челябинская ТЭЦ-1 (ТГ-12) НВ</t>
  </si>
  <si>
    <t>Кожевников Вячеслав Евгеньевич</t>
  </si>
  <si>
    <t>forwardenergy@frwd.energy</t>
  </si>
  <si>
    <t>&lt;**&gt; Для фактического периода указываются утвержденные тарифы. В 2023 году не применялись.</t>
  </si>
  <si>
    <t>&lt;***&gt; Информация отсутствует в связи с тем, что в Приказе № 970/22 от 12.12.2022 "Об утверждении цен (тарифов) на электрическую энергию на 2023 год, поставляемую в условиях ограничения или отсутствия конкуренции при введении государственного регулирования" и Приказе № 965/23 от 11.12.2023 "Об утверждении цен (тарифов) на электрическую энергию на 2024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</si>
</sst>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0" xfId="1" applyFont="1" applyBorder="1" applyAlignment="1">
      <alignment vertical="center"/>
    </xf>
    <xf numFmtId="0" fontId="10" fillId="0" borderId="12"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2" fillId="0" borderId="13" xfId="0" applyFont="1" applyFill="1" applyBorder="1" applyAlignment="1">
      <alignment horizontal="left" vertical="center" wrapText="1" indent="2"/>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4" fontId="2" fillId="0" borderId="0" xfId="0" applyNumberFormat="1" applyFont="1" applyAlignment="1">
      <alignment vertical="center"/>
    </xf>
    <xf numFmtId="0" fontId="10" fillId="0" borderId="8" xfId="1" applyFont="1" applyBorder="1" applyAlignment="1">
      <alignment vertical="center"/>
    </xf>
    <xf numFmtId="4" fontId="2" fillId="2" borderId="1" xfId="0" applyNumberFormat="1" applyFont="1" applyFill="1" applyBorder="1" applyAlignment="1">
      <alignment horizontal="center" vertical="center"/>
    </xf>
    <xf numFmtId="4" fontId="2" fillId="0" borderId="1"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center" vertical="center"/>
    </xf>
    <xf numFmtId="0" fontId="2" fillId="0" borderId="0" xfId="0" applyFont="1" applyFill="1" applyAlignment="1">
      <alignment horizontal="left"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a16="http://schemas.microsoft.com/office/drawing/2014/main" xmlns=""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a16="http://schemas.microsoft.com/office/drawing/2014/main" xmlns=""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a16="http://schemas.microsoft.com/office/drawing/2014/main" xmlns=""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a16="http://schemas.microsoft.com/office/drawing/2014/main" xmlns=""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4%20(&#1041;&#1051;-2)%20&#1044;&#1055;&#1052;_STAT.FUEL.GRES.2025(v1.0).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4%20(&#1041;&#1051;-3)%20&#1053;&#1042;_STAT.FUEL.GRES.2025(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58;&#1102;&#1084;&#1077;&#1085;&#1089;&#1082;&#1072;&#1103;%20&#1058;&#1069;&#1062;-1%20&#1073;&#1077;&#1079;%20&#1044;&#1055;&#1052;_&#1053;&#1042;_STAT.FUEL.GRES.2025(v1.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58;&#1102;&#1084;&#1077;&#1085;&#1089;&#1082;&#1072;&#1103;%20&#1058;&#1069;&#1062;-1%20&#1041;&#1051;-2%20&#1053;&#1042;_STAT.FUEL.GRES.2025(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58;&#1102;&#1084;&#1077;&#1085;&#1089;&#1082;&#1072;&#1103;%20&#1058;&#1069;&#1062;-2_STAT.FUEL.GRES.2025(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53;&#1103;&#1075;&#1072;&#1085;&#1089;&#1082;&#1072;&#1103;%20&#1043;&#1056;&#1069;&#1057;%20&#1041;&#1051;-1%20&#1053;&#1042;_STAT.FUEL.GRES.2025(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53;&#1103;&#1075;&#1072;&#1085;&#1089;&#1082;&#1072;&#1103;%20&#1043;&#1056;&#1069;&#1057;%20&#1041;&#1051;-2%20&#1053;&#1042;_STAT.FUEL.GRES.2025(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53;&#1103;&#1075;&#1072;&#1085;&#1089;&#1082;&#1072;&#1103;%20&#1043;&#1056;&#1069;&#1057;%20&#1041;&#1051;-3%20&#1044;&#1055;&#1052;_STAT.FUEL.GRES.2025(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3/STAT/&#1055;&#1088;&#1080;&#1083;&#1086;&#1078;&#1077;&#1085;&#1080;&#1077;_STAT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4/STAT/&#1055;&#1088;&#1080;&#1083;&#1086;&#1078;&#1077;&#1085;&#1080;&#1077;_STAT_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1%20(&#1058;&#1043;%2010,11)%20&#1053;&#1042;_STAT.FUEL.GRES.2025(v1.0).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1%20(&#1058;&#1043;%2012)%20&#1053;&#1042;_STAT.FUEL.GRES.2025(v1.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2_STAT.FUEL.GRES.2025(v1.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3%20&#1073;&#1077;&#1079;%20&#1044;&#1055;&#1052;_&#1053;&#1042;_STAT.FUEL.GRES.2025(v1.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3%20(&#1041;&#1051;%203)%20&#1053;&#1042;_STAT.FUEL.GRES.2025(v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5/STAT.FUEL.GRES/&#1055;&#1040;&#1054;%20&#1060;&#1086;&#1088;&#1074;&#1072;&#1088;&#1076;%20&#1069;&#1085;&#1077;&#1088;&#1075;&#1086;_&#1063;&#1077;&#1083;&#1103;&#1073;&#1080;&#1085;&#1089;&#1082;&#1072;&#1103;%20&#1058;&#1069;&#1062;-4%20(&#1041;&#1051;-1)%20&#1044;&#1055;&#1052;_STAT.FUEL.GRES.2025(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1806.5480000000002</v>
          </cell>
        </row>
        <row r="170">
          <cell r="R170">
            <v>1076.333738631233</v>
          </cell>
          <cell r="X170">
            <v>1076.5399597472021</v>
          </cell>
          <cell r="AD170">
            <v>1076.4297497043444</v>
          </cell>
          <cell r="AJ170">
            <v>1076.5584233733971</v>
          </cell>
          <cell r="AP170">
            <v>1074.6072274705075</v>
          </cell>
          <cell r="AV170">
            <v>1075.798979448628</v>
          </cell>
          <cell r="BB170">
            <v>1303.9624571492968</v>
          </cell>
          <cell r="BH170">
            <v>1302.7556374391877</v>
          </cell>
          <cell r="BN170">
            <v>1302.7169760647562</v>
          </cell>
          <cell r="BT170">
            <v>1302.9789402994265</v>
          </cell>
          <cell r="BZ170">
            <v>1302.8357514574602</v>
          </cell>
          <cell r="CF170">
            <v>1302.890107541941</v>
          </cell>
        </row>
        <row r="200">
          <cell r="R200">
            <v>1153.6391003354195</v>
          </cell>
          <cell r="X200">
            <v>1153.8597569295064</v>
          </cell>
          <cell r="AD200">
            <v>1153.7418321836485</v>
          </cell>
          <cell r="AJ200">
            <v>1153.879513009535</v>
          </cell>
          <cell r="AP200">
            <v>1151.7917333934431</v>
          </cell>
          <cell r="AV200">
            <v>1153.066908010032</v>
          </cell>
          <cell r="BB200">
            <v>1397.3158291497477</v>
          </cell>
          <cell r="BH200">
            <v>1396.0245320599308</v>
          </cell>
          <cell r="BN200">
            <v>1395.9831643892892</v>
          </cell>
          <cell r="BT200">
            <v>1396.2634661203865</v>
          </cell>
          <cell r="BZ200">
            <v>1396.1102540594825</v>
          </cell>
          <cell r="CF200">
            <v>1396.168415069877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1524.2349999999997</v>
          </cell>
        </row>
        <row r="170">
          <cell r="R170">
            <v>1076.3153996954939</v>
          </cell>
          <cell r="X170">
            <v>1075.1964475409445</v>
          </cell>
          <cell r="AD170">
            <v>1075.1362682900824</v>
          </cell>
          <cell r="AJ170">
            <v>1075.2804707846585</v>
          </cell>
          <cell r="AP170">
            <v>1075.5752550278439</v>
          </cell>
          <cell r="AV170">
            <v>1075.484348276121</v>
          </cell>
          <cell r="BB170">
            <v>1301.5891385221294</v>
          </cell>
          <cell r="BH170">
            <v>1301.5948053769584</v>
          </cell>
          <cell r="BN170">
            <v>1302.7399415990033</v>
          </cell>
          <cell r="BT170">
            <v>1302.8185649920597</v>
          </cell>
          <cell r="BZ170">
            <v>1302.9525672005411</v>
          </cell>
          <cell r="CF170">
            <v>1302.8583069637243</v>
          </cell>
        </row>
        <row r="200">
          <cell r="R200">
            <v>1153.6194776741784</v>
          </cell>
          <cell r="X200">
            <v>1152.4221988688107</v>
          </cell>
          <cell r="AD200">
            <v>1152.3578070703882</v>
          </cell>
          <cell r="AJ200">
            <v>1152.5121037395847</v>
          </cell>
          <cell r="AP200">
            <v>1152.8275228797932</v>
          </cell>
          <cell r="AV200">
            <v>1152.7302526554495</v>
          </cell>
          <cell r="BB200">
            <v>1394.7763782186785</v>
          </cell>
          <cell r="BH200">
            <v>1394.7824417533457</v>
          </cell>
          <cell r="BN200">
            <v>1396.0077375109336</v>
          </cell>
          <cell r="BT200">
            <v>1396.091864541504</v>
          </cell>
          <cell r="BZ200">
            <v>1396.2352469045791</v>
          </cell>
          <cell r="CF200">
            <v>1396.134388451185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2834.634</v>
          </cell>
        </row>
        <row r="170">
          <cell r="R170">
            <v>1031.4540870561598</v>
          </cell>
          <cell r="X170">
            <v>1031.8462187628868</v>
          </cell>
          <cell r="AD170">
            <v>1034.1445077046005</v>
          </cell>
          <cell r="AJ170">
            <v>1031.9911998144014</v>
          </cell>
          <cell r="AP170">
            <v>1031.6412031411535</v>
          </cell>
          <cell r="AV170">
            <v>1036.2122634570446</v>
          </cell>
          <cell r="BB170">
            <v>1251.733517049242</v>
          </cell>
          <cell r="BH170">
            <v>1251.8070680612384</v>
          </cell>
          <cell r="BN170">
            <v>1250.6484806162352</v>
          </cell>
          <cell r="BT170">
            <v>1248.0585442355548</v>
          </cell>
          <cell r="BZ170">
            <v>1246.9413095051073</v>
          </cell>
          <cell r="CF170">
            <v>1246.2364597412</v>
          </cell>
        </row>
        <row r="200">
          <cell r="R200">
            <v>1105.6178731500911</v>
          </cell>
          <cell r="X200">
            <v>1106.0374540762889</v>
          </cell>
          <cell r="AD200">
            <v>1108.4966232439226</v>
          </cell>
          <cell r="AJ200">
            <v>1106.1925838014095</v>
          </cell>
          <cell r="AP200">
            <v>1105.8180873610343</v>
          </cell>
          <cell r="AV200">
            <v>1110.7091218990379</v>
          </cell>
          <cell r="BB200">
            <v>1341.4308632426889</v>
          </cell>
          <cell r="BH200">
            <v>1341.5095628255251</v>
          </cell>
          <cell r="BN200">
            <v>1340.2698742593718</v>
          </cell>
          <cell r="BT200">
            <v>1337.4986423320438</v>
          </cell>
          <cell r="BZ200">
            <v>1336.3032011704649</v>
          </cell>
          <cell r="CF200">
            <v>1335.549011923084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1214.2420000000002</v>
          </cell>
        </row>
        <row r="170">
          <cell r="R170">
            <v>1120.7891581690769</v>
          </cell>
          <cell r="X170">
            <v>1121.1546926865174</v>
          </cell>
          <cell r="AD170">
            <v>1123.3530197510186</v>
          </cell>
          <cell r="AJ170">
            <v>1121.3781455543149</v>
          </cell>
          <cell r="AP170">
            <v>1121.0557484870069</v>
          </cell>
          <cell r="AV170">
            <v>1125.948123550166</v>
          </cell>
          <cell r="BB170">
            <v>0</v>
          </cell>
          <cell r="BH170">
            <v>0</v>
          </cell>
          <cell r="BN170">
            <v>1358.9768434410175</v>
          </cell>
          <cell r="BT170">
            <v>1355.9894317055489</v>
          </cell>
          <cell r="BZ170">
            <v>1355.0415780785574</v>
          </cell>
          <cell r="CF170">
            <v>1354.1774981266731</v>
          </cell>
        </row>
        <row r="200">
          <cell r="R200">
            <v>1201.2063992409123</v>
          </cell>
          <cell r="X200">
            <v>1201.5975211745736</v>
          </cell>
          <cell r="AD200">
            <v>1203.9497311335899</v>
          </cell>
          <cell r="AJ200">
            <v>1201.8366157431169</v>
          </cell>
          <cell r="AP200">
            <v>1201.4916508810975</v>
          </cell>
          <cell r="AV200">
            <v>1206.7264921986778</v>
          </cell>
          <cell r="BB200">
            <v>1439.0824839519696</v>
          </cell>
          <cell r="BH200">
            <v>1439.0824839519696</v>
          </cell>
          <cell r="BN200">
            <v>1456.1812224818889</v>
          </cell>
          <cell r="BT200">
            <v>1452.9846919249374</v>
          </cell>
          <cell r="BZ200">
            <v>1451.9704885440565</v>
          </cell>
          <cell r="CF200">
            <v>1451.0459229955402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4906.1139999999996</v>
          </cell>
        </row>
        <row r="170">
          <cell r="R170">
            <v>1157.6398376157151</v>
          </cell>
          <cell r="X170">
            <v>1157.7075511971209</v>
          </cell>
          <cell r="AD170">
            <v>1156.5836302241498</v>
          </cell>
          <cell r="AJ170">
            <v>1155.9896205955847</v>
          </cell>
          <cell r="AP170">
            <v>1161.1199462335762</v>
          </cell>
          <cell r="AV170">
            <v>1158.6859892028347</v>
          </cell>
          <cell r="BB170">
            <v>1398.9685153139797</v>
          </cell>
          <cell r="BH170">
            <v>1398.1563392727016</v>
          </cell>
          <cell r="BN170">
            <v>1397.1010903941976</v>
          </cell>
          <cell r="BT170">
            <v>1396.9180333583911</v>
          </cell>
          <cell r="BZ170">
            <v>1397.267949392668</v>
          </cell>
          <cell r="CF170">
            <v>1398.6729374154031</v>
          </cell>
        </row>
        <row r="200">
          <cell r="R200">
            <v>1240.6366262488152</v>
          </cell>
          <cell r="X200">
            <v>1240.7090797809194</v>
          </cell>
          <cell r="AD200">
            <v>1239.5064843398404</v>
          </cell>
          <cell r="AJ200">
            <v>1238.8708940372758</v>
          </cell>
          <cell r="AP200">
            <v>1244.3603424699265</v>
          </cell>
          <cell r="AV200">
            <v>1241.7560084470331</v>
          </cell>
          <cell r="BB200">
            <v>1498.9723113859584</v>
          </cell>
          <cell r="BH200">
            <v>1498.103283021791</v>
          </cell>
          <cell r="BN200">
            <v>1496.9741667217916</v>
          </cell>
          <cell r="BT200">
            <v>1496.7782956934786</v>
          </cell>
          <cell r="BZ200">
            <v>1497.1527058501549</v>
          </cell>
          <cell r="CF200">
            <v>1498.6560430344814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3313.6229999999996</v>
          </cell>
        </row>
        <row r="170">
          <cell r="R170">
            <v>0</v>
          </cell>
          <cell r="X170">
            <v>747.20545255928528</v>
          </cell>
          <cell r="AD170">
            <v>744.15560021929173</v>
          </cell>
          <cell r="AJ170">
            <v>744.15702777934428</v>
          </cell>
          <cell r="AP170">
            <v>744.26154795451384</v>
          </cell>
          <cell r="AV170">
            <v>744.71388502812658</v>
          </cell>
          <cell r="BB170">
            <v>902.66678080538577</v>
          </cell>
          <cell r="BH170">
            <v>902.64007994575172</v>
          </cell>
          <cell r="BN170">
            <v>903.1814823481767</v>
          </cell>
          <cell r="BT170">
            <v>901.98933492997969</v>
          </cell>
          <cell r="BZ170">
            <v>902.8268010756733</v>
          </cell>
          <cell r="CF170">
            <v>902.76891170031456</v>
          </cell>
        </row>
        <row r="200">
          <cell r="R200">
            <v>795.53638770036218</v>
          </cell>
          <cell r="X200">
            <v>801.47183423843524</v>
          </cell>
          <cell r="AD200">
            <v>798.20849223464222</v>
          </cell>
          <cell r="AJ200">
            <v>798.21001972389843</v>
          </cell>
          <cell r="AP200">
            <v>798.32185631132984</v>
          </cell>
          <cell r="AV200">
            <v>798.80585698009543</v>
          </cell>
          <cell r="BB200">
            <v>967.92945546176281</v>
          </cell>
          <cell r="BH200">
            <v>967.90088554195438</v>
          </cell>
          <cell r="BN200">
            <v>968.48018611254918</v>
          </cell>
          <cell r="BT200">
            <v>967.2045883750784</v>
          </cell>
          <cell r="BZ200">
            <v>968.10067715097045</v>
          </cell>
          <cell r="CF200">
            <v>968.03873551933668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3431.71</v>
          </cell>
        </row>
        <row r="170">
          <cell r="R170">
            <v>744.28108772652536</v>
          </cell>
          <cell r="X170">
            <v>744.25009041748081</v>
          </cell>
          <cell r="AD170">
            <v>744.48808651605327</v>
          </cell>
          <cell r="AJ170">
            <v>744.2169354858155</v>
          </cell>
          <cell r="AP170">
            <v>744.27562824606537</v>
          </cell>
          <cell r="AV170">
            <v>744.18541560112919</v>
          </cell>
          <cell r="BB170">
            <v>903.13305461380867</v>
          </cell>
          <cell r="BH170">
            <v>902.56888091023905</v>
          </cell>
          <cell r="BN170">
            <v>906.53292454400469</v>
          </cell>
          <cell r="BT170">
            <v>0</v>
          </cell>
          <cell r="BZ170">
            <v>907.1458308169066</v>
          </cell>
          <cell r="CF170">
            <v>902.74682151061438</v>
          </cell>
        </row>
        <row r="200">
          <cell r="R200">
            <v>798.34276386738213</v>
          </cell>
          <cell r="X200">
            <v>798.30959674670453</v>
          </cell>
          <cell r="AD200">
            <v>798.564252572177</v>
          </cell>
          <cell r="AJ200">
            <v>798.27412096982266</v>
          </cell>
          <cell r="AP200">
            <v>798.33692222329</v>
          </cell>
          <cell r="AV200">
            <v>798.24039469320826</v>
          </cell>
          <cell r="BB200">
            <v>968.42836843677537</v>
          </cell>
          <cell r="BH200">
            <v>967.82470257395585</v>
          </cell>
          <cell r="BN200">
            <v>972.06622926208513</v>
          </cell>
          <cell r="BT200">
            <v>964.63098043016316</v>
          </cell>
          <cell r="BZ200">
            <v>972.72203897409008</v>
          </cell>
          <cell r="CF200">
            <v>968.01509901635745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3135.0529999999999</v>
          </cell>
        </row>
        <row r="170">
          <cell r="R170">
            <v>744.24912098562891</v>
          </cell>
          <cell r="X170">
            <v>744.66892204004364</v>
          </cell>
          <cell r="AD170">
            <v>744.1411831431061</v>
          </cell>
          <cell r="AJ170">
            <v>744.17864205431488</v>
          </cell>
          <cell r="AP170">
            <v>745.28631088517261</v>
          </cell>
          <cell r="AV170">
            <v>744.47426832392011</v>
          </cell>
          <cell r="BB170">
            <v>902.64002607453926</v>
          </cell>
          <cell r="BH170">
            <v>903.01742089454456</v>
          </cell>
          <cell r="BN170">
            <v>902.82909893726207</v>
          </cell>
          <cell r="BT170">
            <v>902.03606892773325</v>
          </cell>
          <cell r="BZ170">
            <v>903.1529797222496</v>
          </cell>
          <cell r="CF170">
            <v>902.74935926922035</v>
          </cell>
        </row>
        <row r="200">
          <cell r="R200">
            <v>798.30855945462292</v>
          </cell>
          <cell r="X200">
            <v>798.75774658284672</v>
          </cell>
          <cell r="AD200">
            <v>798.19306596312356</v>
          </cell>
          <cell r="AJ200">
            <v>798.23314699811692</v>
          </cell>
          <cell r="AP200">
            <v>799.41835264713472</v>
          </cell>
          <cell r="AV200">
            <v>798.54946710659453</v>
          </cell>
          <cell r="BB200">
            <v>967.90082789975713</v>
          </cell>
          <cell r="BH200">
            <v>968.30464035716273</v>
          </cell>
          <cell r="BN200">
            <v>968.10313586287054</v>
          </cell>
          <cell r="BT200">
            <v>967.25459375267462</v>
          </cell>
          <cell r="BZ200">
            <v>968.4496883028072</v>
          </cell>
          <cell r="CF200">
            <v>968.01781441806588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sheetName val="Анализ"/>
    </sheetNames>
    <sheetDataSet>
      <sheetData sheetId="0" refreshError="1"/>
      <sheetData sheetId="1">
        <row r="7">
          <cell r="D7">
            <v>1001.2309259995125</v>
          </cell>
          <cell r="E7">
            <v>1001.2309259995125</v>
          </cell>
          <cell r="F7">
            <v>1001.2309259995125</v>
          </cell>
          <cell r="G7">
            <v>1001.2309259995125</v>
          </cell>
          <cell r="H7">
            <v>1001.2309259995125</v>
          </cell>
          <cell r="I7">
            <v>1001.2309259995125</v>
          </cell>
          <cell r="J7">
            <v>1001.2309259995125</v>
          </cell>
          <cell r="K7">
            <v>1001.2309259995125</v>
          </cell>
          <cell r="L7">
            <v>1001.2309259995125</v>
          </cell>
          <cell r="M7">
            <v>1001.2309259995125</v>
          </cell>
          <cell r="N7">
            <v>1001.2309259995125</v>
          </cell>
          <cell r="O7">
            <v>1001.2309259995125</v>
          </cell>
        </row>
        <row r="8">
          <cell r="D8">
            <v>972.98241435459613</v>
          </cell>
          <cell r="E8">
            <v>972.98241435459613</v>
          </cell>
          <cell r="F8">
            <v>972.98241435459613</v>
          </cell>
          <cell r="G8">
            <v>972.98241435459613</v>
          </cell>
          <cell r="H8">
            <v>972.98241435459613</v>
          </cell>
          <cell r="I8">
            <v>972.98241435459613</v>
          </cell>
          <cell r="J8">
            <v>972.98241435459613</v>
          </cell>
          <cell r="K8">
            <v>972.98241435459613</v>
          </cell>
          <cell r="L8">
            <v>972.98241435459613</v>
          </cell>
          <cell r="M8">
            <v>972.98241435459613</v>
          </cell>
          <cell r="N8">
            <v>972.98241435459613</v>
          </cell>
          <cell r="O8">
            <v>972.98241435459613</v>
          </cell>
        </row>
        <row r="9">
          <cell r="D9">
            <v>962.61555282882239</v>
          </cell>
          <cell r="E9">
            <v>962.61555282882239</v>
          </cell>
          <cell r="F9">
            <v>962.61555282882239</v>
          </cell>
          <cell r="G9">
            <v>962.61555282882239</v>
          </cell>
          <cell r="H9">
            <v>962.61555282882239</v>
          </cell>
          <cell r="I9">
            <v>962.61555282882239</v>
          </cell>
          <cell r="J9">
            <v>962.61555282882239</v>
          </cell>
          <cell r="K9">
            <v>962.61555282882239</v>
          </cell>
          <cell r="L9">
            <v>962.61555282882239</v>
          </cell>
          <cell r="M9">
            <v>962.61555282882239</v>
          </cell>
          <cell r="N9">
            <v>962.61555282882239</v>
          </cell>
          <cell r="O9">
            <v>962.61555282882239</v>
          </cell>
        </row>
        <row r="10">
          <cell r="D10">
            <v>821.80614158237518</v>
          </cell>
          <cell r="E10">
            <v>821.80614158237518</v>
          </cell>
          <cell r="F10">
            <v>821.80614158237518</v>
          </cell>
          <cell r="G10">
            <v>821.80614158237518</v>
          </cell>
          <cell r="H10">
            <v>821.80614158237518</v>
          </cell>
          <cell r="I10">
            <v>821.80614158237518</v>
          </cell>
          <cell r="J10">
            <v>821.80614158237518</v>
          </cell>
          <cell r="K10">
            <v>821.80614158237518</v>
          </cell>
          <cell r="L10">
            <v>821.80614158237518</v>
          </cell>
          <cell r="M10">
            <v>821.80614158237518</v>
          </cell>
          <cell r="N10">
            <v>821.80614158237518</v>
          </cell>
          <cell r="O10">
            <v>821.80614158237518</v>
          </cell>
        </row>
        <row r="11">
          <cell r="D11">
            <v>779.53682993946097</v>
          </cell>
          <cell r="E11">
            <v>779.53682993946097</v>
          </cell>
          <cell r="F11">
            <v>779.53682993946097</v>
          </cell>
          <cell r="G11">
            <v>779.53682993946097</v>
          </cell>
          <cell r="H11">
            <v>779.53682993946097</v>
          </cell>
          <cell r="I11">
            <v>779.53682993946097</v>
          </cell>
          <cell r="J11">
            <v>779.53682993946097</v>
          </cell>
          <cell r="K11">
            <v>779.53682993946097</v>
          </cell>
          <cell r="L11">
            <v>779.53682993946097</v>
          </cell>
          <cell r="M11">
            <v>779.53682993946097</v>
          </cell>
          <cell r="N11">
            <v>779.53682993946097</v>
          </cell>
          <cell r="O11">
            <v>779.53682993946097</v>
          </cell>
        </row>
        <row r="12">
          <cell r="D12">
            <v>821.64391625795554</v>
          </cell>
          <cell r="E12">
            <v>821.64391625795554</v>
          </cell>
          <cell r="F12">
            <v>821.64391625795554</v>
          </cell>
          <cell r="G12">
            <v>821.64391625795554</v>
          </cell>
          <cell r="H12">
            <v>821.64391625795554</v>
          </cell>
          <cell r="I12">
            <v>821.64391625795554</v>
          </cell>
          <cell r="J12">
            <v>821.64391625795554</v>
          </cell>
          <cell r="K12">
            <v>821.64391625795554</v>
          </cell>
          <cell r="L12">
            <v>821.64391625795554</v>
          </cell>
          <cell r="M12">
            <v>821.64391625795554</v>
          </cell>
          <cell r="N12">
            <v>821.64391625795554</v>
          </cell>
          <cell r="O12">
            <v>821.64391625795554</v>
          </cell>
        </row>
        <row r="13">
          <cell r="D13">
            <v>985.71984305173225</v>
          </cell>
          <cell r="E13">
            <v>985.71984305173225</v>
          </cell>
          <cell r="F13">
            <v>985.71984305173225</v>
          </cell>
          <cell r="G13">
            <v>985.71984305173225</v>
          </cell>
          <cell r="H13">
            <v>985.71984305173225</v>
          </cell>
          <cell r="I13">
            <v>985.71984305173225</v>
          </cell>
          <cell r="J13">
            <v>985.71984305173225</v>
          </cell>
          <cell r="K13">
            <v>985.71984305173225</v>
          </cell>
          <cell r="L13">
            <v>985.71984305173225</v>
          </cell>
          <cell r="M13">
            <v>985.71984305173225</v>
          </cell>
          <cell r="N13">
            <v>985.71984305173225</v>
          </cell>
          <cell r="O13">
            <v>985.71984305173225</v>
          </cell>
        </row>
        <row r="14">
          <cell r="D14">
            <v>1003.3518594981939</v>
          </cell>
          <cell r="E14">
            <v>1003.3518594981939</v>
          </cell>
          <cell r="F14">
            <v>1003.3518594981939</v>
          </cell>
          <cell r="G14">
            <v>1003.3518594981939</v>
          </cell>
          <cell r="H14">
            <v>1003.3518594981939</v>
          </cell>
          <cell r="I14">
            <v>1003.3518594981939</v>
          </cell>
          <cell r="J14">
            <v>1003.3518594981939</v>
          </cell>
          <cell r="K14">
            <v>1003.3518594981939</v>
          </cell>
          <cell r="L14">
            <v>1003.3518594981939</v>
          </cell>
          <cell r="M14">
            <v>1003.3518594981939</v>
          </cell>
          <cell r="N14">
            <v>1003.3518594981939</v>
          </cell>
          <cell r="O14">
            <v>1003.3518594981939</v>
          </cell>
        </row>
        <row r="15">
          <cell r="D15">
            <v>985.55447158619063</v>
          </cell>
          <cell r="E15">
            <v>985.55447158619063</v>
          </cell>
          <cell r="F15">
            <v>985.55447158619063</v>
          </cell>
          <cell r="G15">
            <v>985.55447158619063</v>
          </cell>
          <cell r="H15">
            <v>985.55447158619063</v>
          </cell>
          <cell r="I15">
            <v>985.55447158619063</v>
          </cell>
          <cell r="J15">
            <v>985.55447158619063</v>
          </cell>
          <cell r="K15">
            <v>985.55447158619063</v>
          </cell>
          <cell r="L15">
            <v>985.55447158619063</v>
          </cell>
          <cell r="M15">
            <v>985.55447158619063</v>
          </cell>
          <cell r="N15">
            <v>985.55447158619063</v>
          </cell>
          <cell r="O15">
            <v>985.55447158619063</v>
          </cell>
        </row>
        <row r="17">
          <cell r="D17">
            <v>885.78050790171926</v>
          </cell>
          <cell r="E17">
            <v>885.78050790171926</v>
          </cell>
          <cell r="F17">
            <v>885.78050790171926</v>
          </cell>
          <cell r="G17">
            <v>885.78050790171926</v>
          </cell>
          <cell r="H17">
            <v>885.78050790171926</v>
          </cell>
          <cell r="I17">
            <v>885.78050790171926</v>
          </cell>
          <cell r="J17">
            <v>885.78050790171926</v>
          </cell>
          <cell r="K17">
            <v>885.78050790171926</v>
          </cell>
          <cell r="L17">
            <v>885.78050790171926</v>
          </cell>
          <cell r="M17">
            <v>885.78050790171926</v>
          </cell>
          <cell r="N17">
            <v>885.78050790171926</v>
          </cell>
          <cell r="O17">
            <v>885.78050790171926</v>
          </cell>
        </row>
        <row r="18">
          <cell r="D18">
            <v>1157.5194392462422</v>
          </cell>
          <cell r="E18">
            <v>1157.5194392462422</v>
          </cell>
          <cell r="F18">
            <v>1157.5194392462422</v>
          </cell>
          <cell r="G18">
            <v>1157.5194392462422</v>
          </cell>
          <cell r="H18">
            <v>1157.5194392462422</v>
          </cell>
          <cell r="I18">
            <v>1157.5194392462422</v>
          </cell>
          <cell r="J18">
            <v>1157.5194392462422</v>
          </cell>
          <cell r="K18">
            <v>1157.5194392462422</v>
          </cell>
          <cell r="L18">
            <v>1157.5194392462422</v>
          </cell>
          <cell r="M18">
            <v>1157.5194392462422</v>
          </cell>
          <cell r="N18">
            <v>1157.5194392462422</v>
          </cell>
          <cell r="O18">
            <v>1157.5194392462422</v>
          </cell>
        </row>
        <row r="19">
          <cell r="D19">
            <v>932.32300609573201</v>
          </cell>
          <cell r="E19">
            <v>932.32300609573201</v>
          </cell>
          <cell r="F19">
            <v>932.32300609573201</v>
          </cell>
          <cell r="G19">
            <v>932.32300609573201</v>
          </cell>
          <cell r="H19">
            <v>932.32300609573201</v>
          </cell>
          <cell r="I19">
            <v>932.32300609573201</v>
          </cell>
          <cell r="J19">
            <v>932.32300609573201</v>
          </cell>
          <cell r="K19">
            <v>932.32300609573201</v>
          </cell>
          <cell r="L19">
            <v>932.32300609573201</v>
          </cell>
          <cell r="M19">
            <v>932.32300609573201</v>
          </cell>
          <cell r="N19">
            <v>932.32300609573201</v>
          </cell>
          <cell r="O19">
            <v>932.32300609573201</v>
          </cell>
        </row>
        <row r="20">
          <cell r="D20">
            <v>975.41688744132261</v>
          </cell>
          <cell r="E20">
            <v>975.41688744132261</v>
          </cell>
          <cell r="F20">
            <v>975.41688744132261</v>
          </cell>
          <cell r="G20">
            <v>975.41688744132261</v>
          </cell>
          <cell r="H20">
            <v>975.41688744132261</v>
          </cell>
          <cell r="I20">
            <v>975.41688744132261</v>
          </cell>
          <cell r="J20">
            <v>975.41688744132261</v>
          </cell>
          <cell r="K20">
            <v>975.41688744132261</v>
          </cell>
          <cell r="L20">
            <v>975.41688744132261</v>
          </cell>
          <cell r="M20">
            <v>975.41688744132261</v>
          </cell>
          <cell r="N20">
            <v>975.41688744132261</v>
          </cell>
          <cell r="O20">
            <v>975.41688744132261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sheetName val="Приложение_15112023"/>
      <sheetName val="Анализ"/>
    </sheetNames>
    <sheetDataSet>
      <sheetData sheetId="0" refreshError="1"/>
      <sheetData sheetId="1" refreshError="1"/>
      <sheetData sheetId="2">
        <row r="3">
          <cell r="B3">
            <v>1001.2309259995125</v>
          </cell>
          <cell r="C3">
            <v>1001.2309259995125</v>
          </cell>
          <cell r="D3">
            <v>1001.2309259995125</v>
          </cell>
          <cell r="E3">
            <v>1001.2309259995125</v>
          </cell>
          <cell r="F3">
            <v>1001.2309259995125</v>
          </cell>
          <cell r="G3">
            <v>1001.2309259995125</v>
          </cell>
          <cell r="H3">
            <v>1108.8953049007309</v>
          </cell>
          <cell r="I3">
            <v>1108.8953049007309</v>
          </cell>
          <cell r="J3">
            <v>1108.8953049007309</v>
          </cell>
          <cell r="K3">
            <v>1108.8953049007309</v>
          </cell>
          <cell r="L3">
            <v>1108.8953049007309</v>
          </cell>
          <cell r="M3">
            <v>1108.8953049007309</v>
          </cell>
        </row>
        <row r="4">
          <cell r="B4">
            <v>972.98241435459613</v>
          </cell>
          <cell r="C4">
            <v>972.98241435459613</v>
          </cell>
          <cell r="D4">
            <v>972.98241435459613</v>
          </cell>
          <cell r="E4">
            <v>972.98241435459613</v>
          </cell>
          <cell r="F4">
            <v>972.98241435459613</v>
          </cell>
          <cell r="G4">
            <v>972.98241435459613</v>
          </cell>
          <cell r="H4">
            <v>1078.4357837897494</v>
          </cell>
          <cell r="I4">
            <v>1078.4357837897494</v>
          </cell>
          <cell r="J4">
            <v>1078.4357837897494</v>
          </cell>
          <cell r="K4">
            <v>1078.4357837897494</v>
          </cell>
          <cell r="L4">
            <v>1078.4357837897494</v>
          </cell>
          <cell r="M4">
            <v>1078.4357837897494</v>
          </cell>
        </row>
        <row r="5">
          <cell r="B5">
            <v>962.61555282882239</v>
          </cell>
          <cell r="C5">
            <v>962.61555282882239</v>
          </cell>
          <cell r="D5">
            <v>962.61555282882239</v>
          </cell>
          <cell r="E5">
            <v>962.61555282882239</v>
          </cell>
          <cell r="F5">
            <v>962.61555282882239</v>
          </cell>
          <cell r="G5">
            <v>962.61555282882239</v>
          </cell>
          <cell r="H5">
            <v>1062.5039650196543</v>
          </cell>
          <cell r="I5">
            <v>1062.5039650196543</v>
          </cell>
          <cell r="J5">
            <v>1062.5039650196543</v>
          </cell>
          <cell r="K5">
            <v>1062.5039650196543</v>
          </cell>
          <cell r="L5">
            <v>1062.5039650196543</v>
          </cell>
          <cell r="M5">
            <v>1062.5039650196543</v>
          </cell>
        </row>
        <row r="6">
          <cell r="B6">
            <v>821.80614158237518</v>
          </cell>
          <cell r="C6">
            <v>821.80614158237518</v>
          </cell>
          <cell r="D6">
            <v>821.80614158237518</v>
          </cell>
          <cell r="E6">
            <v>821.80614158237518</v>
          </cell>
          <cell r="F6">
            <v>821.80614158237518</v>
          </cell>
          <cell r="G6">
            <v>821.80614158237518</v>
          </cell>
          <cell r="H6">
            <v>909.53399474854814</v>
          </cell>
          <cell r="I6">
            <v>909.53399474854814</v>
          </cell>
          <cell r="J6">
            <v>909.53399474854814</v>
          </cell>
          <cell r="K6">
            <v>909.53399474854814</v>
          </cell>
          <cell r="L6">
            <v>909.53399474854814</v>
          </cell>
          <cell r="M6">
            <v>909.53399474854814</v>
          </cell>
        </row>
        <row r="7">
          <cell r="B7">
            <v>779.53682993946097</v>
          </cell>
          <cell r="C7">
            <v>779.53682993946097</v>
          </cell>
          <cell r="D7">
            <v>779.53682993946097</v>
          </cell>
          <cell r="E7">
            <v>779.53682993946097</v>
          </cell>
          <cell r="F7">
            <v>779.53682993946097</v>
          </cell>
          <cell r="G7">
            <v>779.53682993946097</v>
          </cell>
          <cell r="H7">
            <v>861.34413981660714</v>
          </cell>
          <cell r="I7">
            <v>861.34413981660714</v>
          </cell>
          <cell r="J7">
            <v>861.34413981660714</v>
          </cell>
          <cell r="K7">
            <v>861.34413981660714</v>
          </cell>
          <cell r="L7">
            <v>861.34413981660714</v>
          </cell>
          <cell r="M7">
            <v>861.34413981660714</v>
          </cell>
        </row>
        <row r="8">
          <cell r="B8">
            <v>821.64391625795554</v>
          </cell>
          <cell r="C8">
            <v>821.64391625795554</v>
          </cell>
          <cell r="D8">
            <v>821.64391625795554</v>
          </cell>
          <cell r="E8">
            <v>821.64391625795554</v>
          </cell>
          <cell r="F8">
            <v>821.64391625795554</v>
          </cell>
          <cell r="G8">
            <v>821.64391625795554</v>
          </cell>
          <cell r="H8">
            <v>907.8958608400095</v>
          </cell>
          <cell r="I8">
            <v>907.8958608400095</v>
          </cell>
          <cell r="J8">
            <v>907.8958608400095</v>
          </cell>
          <cell r="K8">
            <v>907.8958608400095</v>
          </cell>
          <cell r="L8">
            <v>907.8958608400095</v>
          </cell>
          <cell r="M8">
            <v>907.8958608400095</v>
          </cell>
        </row>
        <row r="9">
          <cell r="B9">
            <v>985.71984305173225</v>
          </cell>
          <cell r="C9">
            <v>985.71984305173225</v>
          </cell>
          <cell r="D9">
            <v>985.71984305173225</v>
          </cell>
          <cell r="E9">
            <v>985.71984305173225</v>
          </cell>
          <cell r="F9">
            <v>985.71984305173225</v>
          </cell>
          <cell r="G9">
            <v>985.71984305173225</v>
          </cell>
          <cell r="H9">
            <v>1087.8412371500428</v>
          </cell>
          <cell r="I9">
            <v>1087.8412371500428</v>
          </cell>
          <cell r="J9">
            <v>1087.8412371500428</v>
          </cell>
          <cell r="K9">
            <v>1087.8412371500428</v>
          </cell>
          <cell r="L9">
            <v>1087.8412371500428</v>
          </cell>
          <cell r="M9">
            <v>1087.8412371500428</v>
          </cell>
        </row>
        <row r="10">
          <cell r="B10">
            <v>1003.3518594981939</v>
          </cell>
          <cell r="C10">
            <v>1003.3518594981939</v>
          </cell>
          <cell r="D10">
            <v>1003.3518594981939</v>
          </cell>
          <cell r="E10">
            <v>1003.3518594981939</v>
          </cell>
          <cell r="F10">
            <v>1003.3518594981939</v>
          </cell>
          <cell r="G10">
            <v>1003.3518594981939</v>
          </cell>
          <cell r="H10">
            <v>1107.4887859547725</v>
          </cell>
          <cell r="I10">
            <v>1107.4887859547725</v>
          </cell>
          <cell r="J10">
            <v>1107.4887859547725</v>
          </cell>
          <cell r="K10">
            <v>1107.4887859547725</v>
          </cell>
          <cell r="L10">
            <v>1107.4887859547725</v>
          </cell>
          <cell r="M10">
            <v>1107.4887859547725</v>
          </cell>
        </row>
        <row r="11">
          <cell r="B11">
            <v>985.55447158619063</v>
          </cell>
          <cell r="C11">
            <v>985.55447158619063</v>
          </cell>
          <cell r="D11">
            <v>985.55447158619063</v>
          </cell>
          <cell r="E11">
            <v>985.55447158619063</v>
          </cell>
          <cell r="F11">
            <v>985.55447158619063</v>
          </cell>
          <cell r="G11">
            <v>985.55447158619063</v>
          </cell>
          <cell r="H11">
            <v>1087.9904363878252</v>
          </cell>
          <cell r="I11">
            <v>1087.9904363878252</v>
          </cell>
          <cell r="J11">
            <v>1087.9904363878252</v>
          </cell>
          <cell r="K11">
            <v>1087.9904363878252</v>
          </cell>
          <cell r="L11">
            <v>1087.9904363878252</v>
          </cell>
          <cell r="M11">
            <v>1087.9904363878252</v>
          </cell>
        </row>
        <row r="12">
          <cell r="B12">
            <v>885.78050790171926</v>
          </cell>
          <cell r="C12">
            <v>885.78050790171926</v>
          </cell>
          <cell r="D12">
            <v>885.78050790171926</v>
          </cell>
          <cell r="E12">
            <v>885.78050790171926</v>
          </cell>
          <cell r="F12">
            <v>885.78050790171926</v>
          </cell>
          <cell r="G12">
            <v>885.78050790171926</v>
          </cell>
          <cell r="H12">
            <v>979.36125694270288</v>
          </cell>
          <cell r="I12">
            <v>979.36125694270288</v>
          </cell>
          <cell r="J12">
            <v>979.36125694270288</v>
          </cell>
          <cell r="K12">
            <v>979.36125694270288</v>
          </cell>
          <cell r="L12">
            <v>979.36125694270288</v>
          </cell>
          <cell r="M12">
            <v>979.36125694270288</v>
          </cell>
        </row>
        <row r="13">
          <cell r="B13" t="str">
            <v>х</v>
          </cell>
          <cell r="C13" t="str">
            <v>х</v>
          </cell>
          <cell r="D13" t="str">
            <v>х</v>
          </cell>
          <cell r="E13" t="str">
            <v>х</v>
          </cell>
          <cell r="F13" t="str">
            <v>х</v>
          </cell>
          <cell r="G13" t="str">
            <v>х</v>
          </cell>
          <cell r="H13" t="str">
            <v>х</v>
          </cell>
          <cell r="I13" t="str">
            <v>х</v>
          </cell>
          <cell r="J13">
            <v>1005.6157763367092</v>
          </cell>
          <cell r="K13">
            <v>1005.6157763367091</v>
          </cell>
          <cell r="L13">
            <v>1005.6157763367089</v>
          </cell>
          <cell r="M13">
            <v>1005.6157763367092</v>
          </cell>
        </row>
        <row r="14">
          <cell r="B14">
            <v>1109.8056034476024</v>
          </cell>
          <cell r="C14">
            <v>1109.8056034476024</v>
          </cell>
          <cell r="D14">
            <v>1109.8056034476024</v>
          </cell>
          <cell r="E14">
            <v>1109.8056034476024</v>
          </cell>
          <cell r="F14">
            <v>1109.8056034476024</v>
          </cell>
          <cell r="G14">
            <v>1109.8056034476024</v>
          </cell>
          <cell r="H14">
            <v>1109.8056034476024</v>
          </cell>
          <cell r="I14">
            <v>1109.8056034476024</v>
          </cell>
          <cell r="J14">
            <v>1109.8056034476024</v>
          </cell>
          <cell r="K14">
            <v>1109.8056034476024</v>
          </cell>
          <cell r="L14">
            <v>1109.8056034476024</v>
          </cell>
          <cell r="M14">
            <v>1109.8056034476024</v>
          </cell>
        </row>
        <row r="15">
          <cell r="B15">
            <v>932.32300609573201</v>
          </cell>
          <cell r="C15">
            <v>932.32300609573201</v>
          </cell>
          <cell r="D15">
            <v>932.32300609573201</v>
          </cell>
          <cell r="E15">
            <v>932.32300609573201</v>
          </cell>
          <cell r="F15">
            <v>932.32300609573201</v>
          </cell>
          <cell r="G15">
            <v>932.32300609573201</v>
          </cell>
          <cell r="H15">
            <v>1027.8678356904531</v>
          </cell>
          <cell r="I15">
            <v>1027.8678356904531</v>
          </cell>
          <cell r="J15">
            <v>1027.8678356904531</v>
          </cell>
          <cell r="K15">
            <v>1027.8678356904531</v>
          </cell>
          <cell r="L15">
            <v>1027.8678356904531</v>
          </cell>
          <cell r="M15">
            <v>1027.8678356904531</v>
          </cell>
        </row>
        <row r="16">
          <cell r="B16">
            <v>975.41688744132261</v>
          </cell>
          <cell r="C16">
            <v>975.41688744132261</v>
          </cell>
          <cell r="D16">
            <v>975.41688744132261</v>
          </cell>
          <cell r="E16">
            <v>975.41688744132261</v>
          </cell>
          <cell r="F16">
            <v>975.41688744132261</v>
          </cell>
          <cell r="G16">
            <v>975.41688744132261</v>
          </cell>
          <cell r="H16">
            <v>1076.8606332570866</v>
          </cell>
          <cell r="I16">
            <v>1076.8606332570866</v>
          </cell>
          <cell r="J16">
            <v>1076.8606332570866</v>
          </cell>
          <cell r="K16">
            <v>1076.8606332570866</v>
          </cell>
          <cell r="L16">
            <v>1076.8606332570866</v>
          </cell>
          <cell r="M16">
            <v>1076.8606332570866</v>
          </cell>
        </row>
        <row r="31">
          <cell r="B31" t="str">
            <v>х</v>
          </cell>
          <cell r="C31" t="str">
            <v>х</v>
          </cell>
          <cell r="D31" t="str">
            <v>х</v>
          </cell>
          <cell r="E31" t="str">
            <v>х</v>
          </cell>
          <cell r="F31" t="str">
            <v>х</v>
          </cell>
          <cell r="G31" t="str">
            <v>х</v>
          </cell>
          <cell r="H31" t="str">
            <v>х</v>
          </cell>
          <cell r="I31" t="str">
            <v>х</v>
          </cell>
          <cell r="J31" t="str">
            <v>х</v>
          </cell>
          <cell r="K31" t="str">
            <v>х</v>
          </cell>
          <cell r="L31" t="str">
            <v>х</v>
          </cell>
          <cell r="M31" t="str">
            <v>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639.56900000000007</v>
          </cell>
        </row>
        <row r="170">
          <cell r="R170">
            <v>894.76638309526777</v>
          </cell>
          <cell r="X170">
            <v>894.22091137078678</v>
          </cell>
          <cell r="AD170">
            <v>894.68010286193919</v>
          </cell>
          <cell r="AJ170">
            <v>893.57547907269463</v>
          </cell>
          <cell r="AP170">
            <v>894.11542732286819</v>
          </cell>
          <cell r="AV170">
            <v>894.03613039610286</v>
          </cell>
          <cell r="BB170">
            <v>1083.7608189333853</v>
          </cell>
          <cell r="BH170">
            <v>1084.9681458659049</v>
          </cell>
          <cell r="BN170">
            <v>1082.3812946006542</v>
          </cell>
          <cell r="BT170">
            <v>1081.2534989075978</v>
          </cell>
          <cell r="BZ170">
            <v>1081.3023608086808</v>
          </cell>
          <cell r="CF170">
            <v>1081.643539656847</v>
          </cell>
        </row>
        <row r="200">
          <cell r="R200">
            <v>959.36202991193659</v>
          </cell>
          <cell r="X200">
            <v>958.77837516674185</v>
          </cell>
          <cell r="AD200">
            <v>959.26971006227495</v>
          </cell>
          <cell r="AJ200">
            <v>958.08776260778325</v>
          </cell>
          <cell r="AP200">
            <v>958.66550723546902</v>
          </cell>
          <cell r="AV200">
            <v>958.58065952383015</v>
          </cell>
          <cell r="BB200">
            <v>1161.7000762587224</v>
          </cell>
          <cell r="BH200">
            <v>1162.9919160765185</v>
          </cell>
          <cell r="BN200">
            <v>1160.2239852227001</v>
          </cell>
          <cell r="BT200">
            <v>1159.0172438311297</v>
          </cell>
          <cell r="BZ200">
            <v>1159.0695260652885</v>
          </cell>
          <cell r="CF200">
            <v>1159.4345874328264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0</v>
          </cell>
        </row>
        <row r="170">
          <cell r="R170">
            <v>889.78552471999149</v>
          </cell>
          <cell r="X170">
            <v>889.78552471999149</v>
          </cell>
          <cell r="AD170">
            <v>889.78552471999149</v>
          </cell>
          <cell r="AJ170">
            <v>889.7855247199916</v>
          </cell>
          <cell r="AP170">
            <v>889.78552471999126</v>
          </cell>
          <cell r="AV170">
            <v>889.78552471999137</v>
          </cell>
          <cell r="BB170">
            <v>1075.8230721267873</v>
          </cell>
          <cell r="BH170">
            <v>1075.8230721267876</v>
          </cell>
          <cell r="BN170">
            <v>1075.8230721267871</v>
          </cell>
          <cell r="BT170">
            <v>1075.8230721267873</v>
          </cell>
          <cell r="BZ170">
            <v>1075.8230721267873</v>
          </cell>
          <cell r="CF170">
            <v>1075.8230721267873</v>
          </cell>
        </row>
        <row r="200">
          <cell r="R200">
            <v>954.03251145039098</v>
          </cell>
          <cell r="X200">
            <v>954.03251145039098</v>
          </cell>
          <cell r="AD200">
            <v>954.03251145039098</v>
          </cell>
          <cell r="AJ200">
            <v>954.0325114503911</v>
          </cell>
          <cell r="AP200">
            <v>954.03251145039064</v>
          </cell>
          <cell r="AV200">
            <v>954.03251145039076</v>
          </cell>
          <cell r="BB200">
            <v>1153.2066871756626</v>
          </cell>
          <cell r="BH200">
            <v>1153.2066871756629</v>
          </cell>
          <cell r="BN200">
            <v>1153.2066871756624</v>
          </cell>
          <cell r="BT200">
            <v>1153.2066871756626</v>
          </cell>
          <cell r="BZ200">
            <v>1153.2066871756626</v>
          </cell>
          <cell r="CF200">
            <v>1153.2066871756626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1286.7190000000001</v>
          </cell>
        </row>
        <row r="203">
          <cell r="R203">
            <v>1052.6604540620579</v>
          </cell>
          <cell r="X203">
            <v>1052.4086373074126</v>
          </cell>
          <cell r="AD203">
            <v>1052.4637144305159</v>
          </cell>
          <cell r="AJ203">
            <v>1054.1389815151799</v>
          </cell>
          <cell r="AP203">
            <v>1055.3311882155563</v>
          </cell>
          <cell r="AV203">
            <v>1055.7335651394499</v>
          </cell>
          <cell r="BB203">
            <v>1278.7775970307002</v>
          </cell>
          <cell r="BH203">
            <v>1275.7793988678102</v>
          </cell>
          <cell r="BN203">
            <v>1277.9316924931795</v>
          </cell>
          <cell r="BT203">
            <v>1274.6144989889692</v>
          </cell>
          <cell r="BZ203">
            <v>1274.0344473426794</v>
          </cell>
          <cell r="CF203">
            <v>1272.5114339167596</v>
          </cell>
        </row>
        <row r="239">
          <cell r="R239">
            <v>1128.3086858464019</v>
          </cell>
          <cell r="X239">
            <v>1128.0392419189316</v>
          </cell>
          <cell r="AD239">
            <v>1128.098174440652</v>
          </cell>
          <cell r="AJ239">
            <v>1129.8907102212427</v>
          </cell>
          <cell r="AP239">
            <v>1131.1663713906453</v>
          </cell>
          <cell r="AV239">
            <v>1131.5969146992113</v>
          </cell>
          <cell r="BB239">
            <v>1370.3680288228493</v>
          </cell>
          <cell r="BH239">
            <v>1367.1599567885571</v>
          </cell>
          <cell r="BN239">
            <v>1369.4629109677021</v>
          </cell>
          <cell r="BT239">
            <v>1365.9135139181972</v>
          </cell>
          <cell r="BZ239">
            <v>1365.292858656667</v>
          </cell>
          <cell r="CF239">
            <v>1363.6632342909329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2240.35</v>
          </cell>
        </row>
        <row r="170">
          <cell r="R170">
            <v>1060.6503862040222</v>
          </cell>
          <cell r="X170">
            <v>1060.6091722518445</v>
          </cell>
          <cell r="AD170">
            <v>1060.6569856704036</v>
          </cell>
          <cell r="AJ170">
            <v>1060.8335086532461</v>
          </cell>
          <cell r="AP170">
            <v>1062.0470271168842</v>
          </cell>
          <cell r="AV170">
            <v>1059.5957421721125</v>
          </cell>
          <cell r="BB170">
            <v>1290.3663364768759</v>
          </cell>
          <cell r="BH170">
            <v>1288.7307365680701</v>
          </cell>
          <cell r="BN170">
            <v>1285.1335909555637</v>
          </cell>
          <cell r="BT170">
            <v>1282.3968483323031</v>
          </cell>
          <cell r="BZ170">
            <v>1283.1949341325185</v>
          </cell>
          <cell r="CF170">
            <v>1284.1202362749086</v>
          </cell>
        </row>
        <row r="200">
          <cell r="R200">
            <v>1136.8579132383038</v>
          </cell>
          <cell r="X200">
            <v>1136.8138143094736</v>
          </cell>
          <cell r="AD200">
            <v>1136.864974667332</v>
          </cell>
          <cell r="AJ200">
            <v>1137.0538542589734</v>
          </cell>
          <cell r="AP200">
            <v>1138.3523190150661</v>
          </cell>
          <cell r="AV200">
            <v>1135.7294441241604</v>
          </cell>
          <cell r="BB200">
            <v>1382.7679800302574</v>
          </cell>
          <cell r="BH200">
            <v>1381.0178881278352</v>
          </cell>
          <cell r="BN200">
            <v>1377.1689423224532</v>
          </cell>
          <cell r="BT200">
            <v>1374.2406277155644</v>
          </cell>
          <cell r="BZ200">
            <v>1375.0945795217949</v>
          </cell>
          <cell r="CF200">
            <v>1376.0846528141524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1456.6659999999999</v>
          </cell>
        </row>
        <row r="170">
          <cell r="R170">
            <v>1156.5814892178503</v>
          </cell>
          <cell r="X170">
            <v>1157.3081829532964</v>
          </cell>
          <cell r="AD170">
            <v>1157.2313662848305</v>
          </cell>
          <cell r="AJ170">
            <v>1154.7022009500026</v>
          </cell>
          <cell r="AP170">
            <v>1155.1887450153895</v>
          </cell>
          <cell r="AV170">
            <v>1155.6262680917939</v>
          </cell>
          <cell r="BB170">
            <v>1397.5325909291275</v>
          </cell>
          <cell r="BH170">
            <v>1397.8595295604241</v>
          </cell>
          <cell r="BN170">
            <v>1400.9147299069994</v>
          </cell>
          <cell r="BT170">
            <v>1399.6591624110397</v>
          </cell>
          <cell r="BZ170">
            <v>1420.2214809286022</v>
          </cell>
          <cell r="CF170">
            <v>1401.3433868701886</v>
          </cell>
        </row>
        <row r="200">
          <cell r="R200">
            <v>1239.5041934630999</v>
          </cell>
          <cell r="X200">
            <v>1240.2817557600272</v>
          </cell>
          <cell r="AD200">
            <v>1240.1995619247687</v>
          </cell>
          <cell r="AJ200">
            <v>1237.4933550165028</v>
          </cell>
          <cell r="AP200">
            <v>1238.0139571664668</v>
          </cell>
          <cell r="AV200">
            <v>1238.4821068582196</v>
          </cell>
          <cell r="BB200">
            <v>1497.4358722941665</v>
          </cell>
          <cell r="BH200">
            <v>1497.785696629654</v>
          </cell>
          <cell r="BN200">
            <v>1501.0547610004894</v>
          </cell>
          <cell r="BT200">
            <v>1499.7113037798126</v>
          </cell>
          <cell r="BZ200">
            <v>1521.7129845936045</v>
          </cell>
          <cell r="CF200">
            <v>1501.5134239511019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9">
          <cell r="G9">
            <v>1706.1690000000001</v>
          </cell>
        </row>
        <row r="170">
          <cell r="R170">
            <v>1076.3206229105938</v>
          </cell>
          <cell r="X170">
            <v>1076.5401527432718</v>
          </cell>
          <cell r="AD170">
            <v>1076.3259229145478</v>
          </cell>
          <cell r="AJ170">
            <v>1110.4972106162747</v>
          </cell>
          <cell r="AP170">
            <v>0</v>
          </cell>
          <cell r="AV170">
            <v>1076.6390288919183</v>
          </cell>
          <cell r="BB170">
            <v>1302.4684048223967</v>
          </cell>
          <cell r="BH170">
            <v>1302.6410876571017</v>
          </cell>
          <cell r="BN170">
            <v>1301.5262092549544</v>
          </cell>
          <cell r="BT170">
            <v>1303.2373133494023</v>
          </cell>
          <cell r="BZ170">
            <v>1302.7103987777973</v>
          </cell>
          <cell r="CF170">
            <v>1302.935305021073</v>
          </cell>
        </row>
        <row r="200">
          <cell r="R200">
            <v>1153.6250665143355</v>
          </cell>
          <cell r="X200">
            <v>1153.8599634353009</v>
          </cell>
          <cell r="AD200">
            <v>1153.6307375185663</v>
          </cell>
          <cell r="AJ200">
            <v>1190.1940153594139</v>
          </cell>
          <cell r="AP200">
            <v>1149.5637278468469</v>
          </cell>
          <cell r="AV200">
            <v>1153.9657609143526</v>
          </cell>
          <cell r="BB200">
            <v>1395.7171931599646</v>
          </cell>
          <cell r="BH200">
            <v>1395.901963793099</v>
          </cell>
          <cell r="BN200">
            <v>1394.7090439028013</v>
          </cell>
          <cell r="BT200">
            <v>1396.5399252838606</v>
          </cell>
          <cell r="BZ200">
            <v>1395.9761266922433</v>
          </cell>
          <cell r="CF200">
            <v>1396.2167763725481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wardenergy@frwd.energ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Normal="100" workbookViewId="0">
      <selection sqref="A1:C1"/>
    </sheetView>
  </sheetViews>
  <sheetFormatPr defaultRowHeight="12.75"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53" t="s">
        <v>0</v>
      </c>
      <c r="B1" s="53"/>
      <c r="C1" s="53"/>
    </row>
    <row r="2" spans="1:7" ht="39.75" customHeight="1" x14ac:dyDescent="0.25">
      <c r="A2" s="53" t="s">
        <v>1</v>
      </c>
      <c r="B2" s="53"/>
      <c r="C2" s="53"/>
    </row>
    <row r="3" spans="1:7" ht="31.5" customHeight="1" x14ac:dyDescent="0.25">
      <c r="A3" s="54" t="s">
        <v>67</v>
      </c>
      <c r="B3" s="54"/>
      <c r="C3" s="54"/>
    </row>
    <row r="4" spans="1:7" ht="18.75" customHeight="1" x14ac:dyDescent="0.25">
      <c r="A4" s="55" t="s">
        <v>2</v>
      </c>
      <c r="B4" s="55"/>
      <c r="C4" s="55"/>
    </row>
    <row r="5" spans="1:7" ht="27" customHeight="1" x14ac:dyDescent="0.25">
      <c r="A5" s="2" t="s">
        <v>3</v>
      </c>
      <c r="B5" s="3">
        <v>2025</v>
      </c>
      <c r="C5" s="4" t="s">
        <v>4</v>
      </c>
    </row>
    <row r="7" spans="1:7" s="6" customFormat="1" ht="35.25" customHeight="1" x14ac:dyDescent="0.25">
      <c r="A7" s="52" t="s">
        <v>5</v>
      </c>
      <c r="B7" s="52"/>
      <c r="C7" s="5" t="s">
        <v>68</v>
      </c>
    </row>
    <row r="8" spans="1:7" s="6" customFormat="1" ht="35.25" customHeight="1" x14ac:dyDescent="0.25">
      <c r="A8" s="52" t="s">
        <v>6</v>
      </c>
      <c r="B8" s="52"/>
      <c r="C8" s="7" t="s">
        <v>69</v>
      </c>
    </row>
    <row r="9" spans="1:7" s="6" customFormat="1" ht="11.25" x14ac:dyDescent="0.25">
      <c r="A9" s="48" t="s">
        <v>7</v>
      </c>
      <c r="B9" s="49"/>
      <c r="C9" s="8" t="s">
        <v>8</v>
      </c>
      <c r="F9" s="9"/>
      <c r="G9" s="10"/>
    </row>
    <row r="10" spans="1:7" s="6" customFormat="1" ht="11.25" x14ac:dyDescent="0.25">
      <c r="A10" s="48"/>
      <c r="B10" s="49"/>
      <c r="C10" s="8" t="s">
        <v>74</v>
      </c>
      <c r="F10" s="9"/>
      <c r="G10" s="10"/>
    </row>
    <row r="11" spans="1:7" s="6" customFormat="1" ht="11.25" x14ac:dyDescent="0.25">
      <c r="A11" s="48"/>
      <c r="B11" s="49"/>
      <c r="C11" s="8" t="s">
        <v>9</v>
      </c>
      <c r="F11" s="9"/>
      <c r="G11" s="10"/>
    </row>
    <row r="12" spans="1:7" s="6" customFormat="1" ht="11.25" x14ac:dyDescent="0.25">
      <c r="A12" s="48"/>
      <c r="B12" s="49"/>
      <c r="C12" s="8" t="s">
        <v>10</v>
      </c>
      <c r="F12" s="9"/>
      <c r="G12" s="10"/>
    </row>
    <row r="13" spans="1:7" s="6" customFormat="1" ht="11.25" x14ac:dyDescent="0.25">
      <c r="A13" s="48"/>
      <c r="B13" s="49"/>
      <c r="C13" s="8" t="s">
        <v>73</v>
      </c>
      <c r="F13" s="9"/>
      <c r="G13" s="10"/>
    </row>
    <row r="14" spans="1:7" s="6" customFormat="1" ht="11.25" x14ac:dyDescent="0.25">
      <c r="A14" s="48"/>
      <c r="B14" s="49"/>
      <c r="C14" s="8" t="s">
        <v>11</v>
      </c>
      <c r="F14" s="9"/>
      <c r="G14" s="10"/>
    </row>
    <row r="15" spans="1:7" s="6" customFormat="1" ht="11.25" x14ac:dyDescent="0.25">
      <c r="A15" s="48"/>
      <c r="B15" s="49"/>
      <c r="C15" s="8" t="s">
        <v>12</v>
      </c>
      <c r="F15" s="9"/>
      <c r="G15" s="10"/>
    </row>
    <row r="16" spans="1:7" s="6" customFormat="1" ht="11.25" x14ac:dyDescent="0.25">
      <c r="A16" s="48"/>
      <c r="B16" s="49"/>
      <c r="C16" s="8" t="s">
        <v>13</v>
      </c>
      <c r="F16" s="9"/>
      <c r="G16" s="10"/>
    </row>
    <row r="17" spans="1:7" s="6" customFormat="1" ht="11.25" x14ac:dyDescent="0.25">
      <c r="A17" s="48"/>
      <c r="B17" s="49"/>
      <c r="C17" s="8" t="s">
        <v>14</v>
      </c>
      <c r="F17" s="9"/>
      <c r="G17" s="10"/>
    </row>
    <row r="18" spans="1:7" s="6" customFormat="1" ht="11.25" x14ac:dyDescent="0.25">
      <c r="A18" s="48"/>
      <c r="B18" s="49"/>
      <c r="C18" s="8" t="s">
        <v>72</v>
      </c>
      <c r="F18" s="9"/>
      <c r="G18" s="10"/>
    </row>
    <row r="19" spans="1:7" s="6" customFormat="1" ht="11.25" x14ac:dyDescent="0.25">
      <c r="A19" s="48"/>
      <c r="B19" s="49"/>
      <c r="C19" s="8" t="s">
        <v>15</v>
      </c>
      <c r="F19" s="9"/>
      <c r="G19" s="10"/>
    </row>
    <row r="20" spans="1:7" s="6" customFormat="1" ht="11.25" x14ac:dyDescent="0.25">
      <c r="A20" s="48"/>
      <c r="B20" s="49"/>
      <c r="C20" s="8" t="s">
        <v>70</v>
      </c>
      <c r="F20" s="9"/>
      <c r="G20" s="10"/>
    </row>
    <row r="21" spans="1:7" s="6" customFormat="1" ht="11.25" x14ac:dyDescent="0.25">
      <c r="A21" s="48"/>
      <c r="B21" s="49"/>
      <c r="C21" s="8" t="s">
        <v>71</v>
      </c>
      <c r="F21" s="9"/>
      <c r="G21" s="10"/>
    </row>
    <row r="22" spans="1:7" s="6" customFormat="1" ht="11.25" x14ac:dyDescent="0.25">
      <c r="A22" s="50"/>
      <c r="B22" s="51"/>
      <c r="C22" s="8" t="s">
        <v>16</v>
      </c>
      <c r="F22" s="9"/>
      <c r="G22" s="10"/>
    </row>
  </sheetData>
  <mergeCells count="7">
    <mergeCell ref="A9:B22"/>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Титульный!$C$15</f>
        <v>Челябинская ТЭЦ-4 (БЛ 2) ДПМ</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[2]Анализ!$D$14</f>
        <v>1003.3518594981939</v>
      </c>
      <c r="E10" s="36">
        <f>[2]Анализ!$E$14</f>
        <v>1003.3518594981939</v>
      </c>
      <c r="F10" s="36">
        <f>[2]Анализ!$F$14</f>
        <v>1003.3518594981939</v>
      </c>
      <c r="G10" s="36">
        <f>[2]Анализ!$G$14</f>
        <v>1003.3518594981939</v>
      </c>
      <c r="H10" s="36">
        <f>[2]Анализ!$H$14</f>
        <v>1003.3518594981939</v>
      </c>
      <c r="I10" s="36">
        <f>[2]Анализ!$I$14</f>
        <v>1003.3518594981939</v>
      </c>
      <c r="J10" s="36">
        <f>[2]Анализ!$J$14</f>
        <v>1003.3518594981939</v>
      </c>
      <c r="K10" s="36">
        <f>[2]Анализ!$K$14</f>
        <v>1003.3518594981939</v>
      </c>
      <c r="L10" s="36">
        <f>[2]Анализ!$L$14</f>
        <v>1003.3518594981939</v>
      </c>
      <c r="M10" s="36">
        <f>[2]Анализ!$M$14</f>
        <v>1003.3518594981939</v>
      </c>
      <c r="N10" s="36">
        <f>[2]Анализ!$N$14</f>
        <v>1003.3518594981939</v>
      </c>
      <c r="O10" s="36">
        <f>[2]Анализ!$O$14</f>
        <v>1003.3518594981939</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2"/>
      <c r="D12" s="42"/>
      <c r="E12" s="42"/>
      <c r="F12" s="42"/>
      <c r="G12" s="42"/>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[3]Анализ!B10</f>
        <v>1003.3518594981939</v>
      </c>
      <c r="E16" s="36">
        <f>[3]Анализ!C10</f>
        <v>1003.3518594981939</v>
      </c>
      <c r="F16" s="36">
        <f>[3]Анализ!D10</f>
        <v>1003.3518594981939</v>
      </c>
      <c r="G16" s="36">
        <f>[3]Анализ!E10</f>
        <v>1003.3518594981939</v>
      </c>
      <c r="H16" s="36">
        <f>[3]Анализ!F10</f>
        <v>1003.3518594981939</v>
      </c>
      <c r="I16" s="36">
        <f>[3]Анализ!G10</f>
        <v>1003.3518594981939</v>
      </c>
      <c r="J16" s="36">
        <f>[3]Анализ!H10</f>
        <v>1107.4887859547725</v>
      </c>
      <c r="K16" s="36">
        <f>[3]Анализ!I10</f>
        <v>1107.4887859547725</v>
      </c>
      <c r="L16" s="36">
        <f>[3]Анализ!J10</f>
        <v>1107.4887859547725</v>
      </c>
      <c r="M16" s="36">
        <f>[3]Анализ!K10</f>
        <v>1107.4887859547725</v>
      </c>
      <c r="N16" s="36">
        <f>[3]Анализ!L10</f>
        <v>1107.4887859547725</v>
      </c>
      <c r="O16" s="36">
        <f>[3]Анализ!M10</f>
        <v>1107.4887859547725</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[10]Топливо!$R$200</f>
        <v>1153.6391003354195</v>
      </c>
      <c r="E22" s="36">
        <f>[10]Топливо!$X$200</f>
        <v>1153.8597569295064</v>
      </c>
      <c r="F22" s="36">
        <f>[10]Топливо!$AD$200</f>
        <v>1153.7418321836485</v>
      </c>
      <c r="G22" s="36">
        <f>[10]Топливо!$AJ$200</f>
        <v>1153.879513009535</v>
      </c>
      <c r="H22" s="36">
        <f>[10]Топливо!$AP$200</f>
        <v>1151.7917333934431</v>
      </c>
      <c r="I22" s="36">
        <f>[10]Топливо!$AV$200</f>
        <v>1153.066908010032</v>
      </c>
      <c r="J22" s="47">
        <f>[10]Топливо!$BB$200</f>
        <v>1397.3158291497477</v>
      </c>
      <c r="K22" s="47">
        <f>[10]Топливо!$BH$200</f>
        <v>1396.0245320599308</v>
      </c>
      <c r="L22" s="47">
        <f>[10]Топливо!$BN$200</f>
        <v>1395.9831643892892</v>
      </c>
      <c r="M22" s="47">
        <f>[10]Топливо!$BT$200</f>
        <v>1396.2634661203865</v>
      </c>
      <c r="N22" s="47">
        <f>[10]Топливо!$BZ$200</f>
        <v>1396.1102540594825</v>
      </c>
      <c r="O22" s="47">
        <f>[10]Топливо!$CF$200</f>
        <v>1396.168415069877</v>
      </c>
    </row>
    <row r="23" spans="1:15" x14ac:dyDescent="0.25">
      <c r="A23" s="33"/>
      <c r="B23" s="37" t="s">
        <v>65</v>
      </c>
      <c r="C23" s="35" t="s">
        <v>58</v>
      </c>
      <c r="D23" s="36">
        <f>[10]Топливо!$R$170</f>
        <v>1076.333738631233</v>
      </c>
      <c r="E23" s="36">
        <f>[10]Топливо!$X$170</f>
        <v>1076.5399597472021</v>
      </c>
      <c r="F23" s="36">
        <f>[10]Топливо!$AD$170</f>
        <v>1076.4297497043444</v>
      </c>
      <c r="G23" s="36">
        <f>[10]Топливо!$AJ$170</f>
        <v>1076.5584233733971</v>
      </c>
      <c r="H23" s="36">
        <f>[10]Топливо!$AP$170</f>
        <v>1074.6072274705075</v>
      </c>
      <c r="I23" s="36">
        <f>[10]Топливо!$AV$170</f>
        <v>1075.798979448628</v>
      </c>
      <c r="J23" s="47">
        <f>[10]Топливо!$BB$170</f>
        <v>1303.9624571492968</v>
      </c>
      <c r="K23" s="47">
        <f>[10]Топливо!$BH$170</f>
        <v>1302.7556374391877</v>
      </c>
      <c r="L23" s="47">
        <f>[10]Топливо!$BN$170</f>
        <v>1302.7169760647562</v>
      </c>
      <c r="M23" s="47">
        <f>[10]Топливо!$BT$170</f>
        <v>1302.9789402994265</v>
      </c>
      <c r="N23" s="47">
        <f>[10]Топливо!$BZ$170</f>
        <v>1302.8357514574602</v>
      </c>
      <c r="O23" s="47">
        <f>[10]Топливо!$CF$170</f>
        <v>1302.890107541941</v>
      </c>
    </row>
    <row r="24" spans="1:15" x14ac:dyDescent="0.25">
      <c r="A24" s="38"/>
      <c r="B24" s="39"/>
      <c r="C24" s="40"/>
      <c r="D24" s="42"/>
      <c r="E24" s="42"/>
      <c r="F24" s="42"/>
      <c r="G24" s="42"/>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Титульный!$C$16</f>
        <v>Челябинская ТЭЦ-4 (БЛ 3)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[2]Анализ!$D$15</f>
        <v>985.55447158619063</v>
      </c>
      <c r="E10" s="36">
        <f>[2]Анализ!$E$15</f>
        <v>985.55447158619063</v>
      </c>
      <c r="F10" s="36">
        <f>[2]Анализ!$F$15</f>
        <v>985.55447158619063</v>
      </c>
      <c r="G10" s="36">
        <f>[2]Анализ!$G$15</f>
        <v>985.55447158619063</v>
      </c>
      <c r="H10" s="36">
        <f>[2]Анализ!$H$15</f>
        <v>985.55447158619063</v>
      </c>
      <c r="I10" s="36">
        <f>[2]Анализ!$I$15</f>
        <v>985.55447158619063</v>
      </c>
      <c r="J10" s="36">
        <f>[2]Анализ!$J$15</f>
        <v>985.55447158619063</v>
      </c>
      <c r="K10" s="36">
        <f>[2]Анализ!$K$15</f>
        <v>985.55447158619063</v>
      </c>
      <c r="L10" s="36">
        <f>[2]Анализ!$L$15</f>
        <v>985.55447158619063</v>
      </c>
      <c r="M10" s="36">
        <f>[2]Анализ!$M$15</f>
        <v>985.55447158619063</v>
      </c>
      <c r="N10" s="36">
        <f>[2]Анализ!$N$15</f>
        <v>985.55447158619063</v>
      </c>
      <c r="O10" s="36">
        <f>[2]Анализ!$O$15</f>
        <v>985.55447158619063</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2"/>
      <c r="E12" s="42"/>
      <c r="F12" s="42"/>
      <c r="G12" s="42"/>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[3]Анализ!B11</f>
        <v>985.55447158619063</v>
      </c>
      <c r="E16" s="36">
        <f>[3]Анализ!C11</f>
        <v>985.55447158619063</v>
      </c>
      <c r="F16" s="36">
        <f>[3]Анализ!D11</f>
        <v>985.55447158619063</v>
      </c>
      <c r="G16" s="36">
        <f>[3]Анализ!E11</f>
        <v>985.55447158619063</v>
      </c>
      <c r="H16" s="36">
        <f>[3]Анализ!F11</f>
        <v>985.55447158619063</v>
      </c>
      <c r="I16" s="36">
        <f>[3]Анализ!G11</f>
        <v>985.55447158619063</v>
      </c>
      <c r="J16" s="36">
        <f>[3]Анализ!H11</f>
        <v>1087.9904363878252</v>
      </c>
      <c r="K16" s="36">
        <f>[3]Анализ!I11</f>
        <v>1087.9904363878252</v>
      </c>
      <c r="L16" s="36">
        <f>[3]Анализ!J11</f>
        <v>1087.9904363878252</v>
      </c>
      <c r="M16" s="36">
        <f>[3]Анализ!K11</f>
        <v>1087.9904363878252</v>
      </c>
      <c r="N16" s="36">
        <f>[3]Анализ!L11</f>
        <v>1087.9904363878252</v>
      </c>
      <c r="O16" s="36">
        <f>[3]Анализ!M11</f>
        <v>1087.9904363878252</v>
      </c>
    </row>
    <row r="17" spans="1:16"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c r="P17" s="30"/>
    </row>
    <row r="18" spans="1:16" ht="12.75" customHeight="1" x14ac:dyDescent="0.25">
      <c r="A18" s="38"/>
      <c r="B18" s="39"/>
      <c r="C18" s="40"/>
      <c r="D18" s="41"/>
      <c r="E18" s="41"/>
      <c r="F18" s="41"/>
      <c r="G18" s="41"/>
      <c r="H18" s="41"/>
      <c r="I18" s="41"/>
    </row>
    <row r="19" spans="1:16" ht="12.75" customHeight="1" x14ac:dyDescent="0.25">
      <c r="A19" s="67" t="s">
        <v>63</v>
      </c>
      <c r="B19" s="68"/>
      <c r="C19" s="68"/>
      <c r="D19" s="68"/>
      <c r="E19" s="68"/>
      <c r="F19" s="68"/>
      <c r="G19" s="68"/>
      <c r="H19" s="68"/>
      <c r="I19" s="68"/>
      <c r="J19" s="68"/>
      <c r="K19" s="68"/>
      <c r="L19" s="68"/>
      <c r="M19" s="68"/>
      <c r="N19" s="68"/>
      <c r="O19" s="68"/>
    </row>
    <row r="20" spans="1:16"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6"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6" ht="12.75" customHeight="1" x14ac:dyDescent="0.25">
      <c r="A22" s="33" t="s">
        <v>64</v>
      </c>
      <c r="B22" s="34" t="s">
        <v>57</v>
      </c>
      <c r="C22" s="35" t="s">
        <v>58</v>
      </c>
      <c r="D22" s="36">
        <f>[11]Топливо!$R$200</f>
        <v>1153.6194776741784</v>
      </c>
      <c r="E22" s="36">
        <f>[11]Топливо!$X$200</f>
        <v>1152.4221988688107</v>
      </c>
      <c r="F22" s="36">
        <f>[11]Топливо!$AD$200</f>
        <v>1152.3578070703882</v>
      </c>
      <c r="G22" s="36">
        <f>[11]Топливо!$AJ$200</f>
        <v>1152.5121037395847</v>
      </c>
      <c r="H22" s="36">
        <f>[11]Топливо!$AP$200</f>
        <v>1152.8275228797932</v>
      </c>
      <c r="I22" s="36">
        <f>[11]Топливо!$AV$200</f>
        <v>1152.7302526554495</v>
      </c>
      <c r="J22" s="47">
        <f>[11]Топливо!$BB$200</f>
        <v>1394.7763782186785</v>
      </c>
      <c r="K22" s="47">
        <f>[11]Топливо!$BH$200</f>
        <v>1394.7824417533457</v>
      </c>
      <c r="L22" s="47">
        <f>[11]Топливо!$BN$200</f>
        <v>1396.0077375109336</v>
      </c>
      <c r="M22" s="47">
        <f>[11]Топливо!$BT$200</f>
        <v>1396.091864541504</v>
      </c>
      <c r="N22" s="47">
        <f>[11]Топливо!$BZ$200</f>
        <v>1396.2352469045791</v>
      </c>
      <c r="O22" s="47">
        <f>[11]Топливо!$CF$200</f>
        <v>1396.134388451185</v>
      </c>
    </row>
    <row r="23" spans="1:16" x14ac:dyDescent="0.25">
      <c r="A23" s="33"/>
      <c r="B23" s="37" t="s">
        <v>65</v>
      </c>
      <c r="C23" s="35" t="s">
        <v>58</v>
      </c>
      <c r="D23" s="36">
        <f>[11]Топливо!$R$170</f>
        <v>1076.3153996954939</v>
      </c>
      <c r="E23" s="36">
        <f>[11]Топливо!$X$170</f>
        <v>1075.1964475409445</v>
      </c>
      <c r="F23" s="36">
        <f>[11]Топливо!$AD$170</f>
        <v>1075.1362682900824</v>
      </c>
      <c r="G23" s="36">
        <f>[11]Топливо!$AJ$170</f>
        <v>1075.2804707846585</v>
      </c>
      <c r="H23" s="36">
        <f>[11]Топливо!$AP$170</f>
        <v>1075.5752550278439</v>
      </c>
      <c r="I23" s="36">
        <f>[11]Топливо!$AV$170</f>
        <v>1075.484348276121</v>
      </c>
      <c r="J23" s="47">
        <f>[11]Топливо!$BB$170</f>
        <v>1301.5891385221294</v>
      </c>
      <c r="K23" s="47">
        <f>[11]Топливо!$BH$170</f>
        <v>1301.5948053769584</v>
      </c>
      <c r="L23" s="47">
        <f>[11]Топливо!$BN$170</f>
        <v>1302.7399415990033</v>
      </c>
      <c r="M23" s="47">
        <f>[11]Топливо!$BT$170</f>
        <v>1302.8185649920597</v>
      </c>
      <c r="N23" s="47">
        <f>[11]Топливо!$BZ$170</f>
        <v>1302.9525672005411</v>
      </c>
      <c r="O23" s="47">
        <f>[11]Топливо!$CF$170</f>
        <v>1302.8583069637243</v>
      </c>
    </row>
    <row r="24" spans="1:16" x14ac:dyDescent="0.25">
      <c r="A24" s="38"/>
      <c r="B24" s="39"/>
      <c r="C24" s="40"/>
      <c r="D24" s="42"/>
      <c r="E24" s="42"/>
      <c r="F24" s="42"/>
      <c r="G24" s="42"/>
      <c r="H24" s="42"/>
      <c r="I24" s="42"/>
      <c r="J24" s="43"/>
      <c r="K24" s="43"/>
      <c r="L24" s="43"/>
      <c r="M24" s="43"/>
      <c r="N24" s="43"/>
      <c r="O24" s="43"/>
    </row>
    <row r="25" spans="1:16" x14ac:dyDescent="0.25">
      <c r="A25" s="66" t="s">
        <v>66</v>
      </c>
      <c r="B25" s="66"/>
      <c r="C25" s="66"/>
      <c r="D25" s="66"/>
      <c r="E25" s="66"/>
      <c r="F25" s="66"/>
      <c r="G25" s="66"/>
      <c r="H25" s="66"/>
      <c r="I25" s="66"/>
      <c r="J25" s="66"/>
      <c r="K25" s="66"/>
      <c r="L25" s="66"/>
      <c r="M25" s="66"/>
      <c r="N25" s="66"/>
      <c r="O25" s="66"/>
    </row>
    <row r="26" spans="1:16" x14ac:dyDescent="0.25">
      <c r="A26" s="66" t="s">
        <v>77</v>
      </c>
      <c r="B26" s="66"/>
      <c r="C26" s="66"/>
      <c r="D26" s="66"/>
      <c r="E26" s="66"/>
      <c r="F26" s="66"/>
      <c r="G26" s="66"/>
      <c r="H26" s="66"/>
      <c r="I26" s="66"/>
      <c r="J26" s="66"/>
      <c r="K26" s="66"/>
      <c r="L26" s="66"/>
      <c r="M26" s="66"/>
      <c r="N26" s="66"/>
      <c r="O26" s="66"/>
    </row>
    <row r="27" spans="1:16"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Титульный!$C$17</f>
        <v>Тюменская ТЭЦ-1 без ДПМ/НВ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[2]Анализ!$D$7</f>
        <v>1001.2309259995125</v>
      </c>
      <c r="E10" s="36">
        <f>[2]Анализ!$E$7</f>
        <v>1001.2309259995125</v>
      </c>
      <c r="F10" s="36">
        <f>[2]Анализ!$F$7</f>
        <v>1001.2309259995125</v>
      </c>
      <c r="G10" s="36">
        <f>[2]Анализ!$G$7</f>
        <v>1001.2309259995125</v>
      </c>
      <c r="H10" s="36">
        <f>[2]Анализ!$H$7</f>
        <v>1001.2309259995125</v>
      </c>
      <c r="I10" s="36">
        <f>[2]Анализ!$I$7</f>
        <v>1001.2309259995125</v>
      </c>
      <c r="J10" s="36">
        <f>[2]Анализ!$J$7</f>
        <v>1001.2309259995125</v>
      </c>
      <c r="K10" s="36">
        <f>[2]Анализ!$K$7</f>
        <v>1001.2309259995125</v>
      </c>
      <c r="L10" s="36">
        <f>[2]Анализ!$L$7</f>
        <v>1001.2309259995125</v>
      </c>
      <c r="M10" s="36">
        <f>[2]Анализ!$M$7</f>
        <v>1001.2309259995125</v>
      </c>
      <c r="N10" s="36">
        <f>[2]Анализ!$N$7</f>
        <v>1001.2309259995125</v>
      </c>
      <c r="O10" s="36">
        <f>[2]Анализ!$O$7</f>
        <v>1001.2309259995125</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[3]Анализ!B3</f>
        <v>1001.2309259995125</v>
      </c>
      <c r="E16" s="36">
        <f>[3]Анализ!C3</f>
        <v>1001.2309259995125</v>
      </c>
      <c r="F16" s="36">
        <f>[3]Анализ!D3</f>
        <v>1001.2309259995125</v>
      </c>
      <c r="G16" s="36">
        <f>[3]Анализ!E3</f>
        <v>1001.2309259995125</v>
      </c>
      <c r="H16" s="36">
        <f>[3]Анализ!F3</f>
        <v>1001.2309259995125</v>
      </c>
      <c r="I16" s="36">
        <f>[3]Анализ!G3</f>
        <v>1001.2309259995125</v>
      </c>
      <c r="J16" s="36">
        <f>[3]Анализ!H3</f>
        <v>1108.8953049007309</v>
      </c>
      <c r="K16" s="36">
        <f>[3]Анализ!I3</f>
        <v>1108.8953049007309</v>
      </c>
      <c r="L16" s="36">
        <f>[3]Анализ!J3</f>
        <v>1108.8953049007309</v>
      </c>
      <c r="M16" s="36">
        <f>[3]Анализ!K3</f>
        <v>1108.8953049007309</v>
      </c>
      <c r="N16" s="36">
        <f>[3]Анализ!L3</f>
        <v>1108.8953049007309</v>
      </c>
      <c r="O16" s="36">
        <f>[3]Анализ!M3</f>
        <v>1108.8953049007309</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[12]Топливо!$R$200</f>
        <v>1105.6178731500911</v>
      </c>
      <c r="E22" s="36">
        <f>[12]Топливо!$X$200</f>
        <v>1106.0374540762889</v>
      </c>
      <c r="F22" s="36">
        <f>[12]Топливо!$AD$200</f>
        <v>1108.4966232439226</v>
      </c>
      <c r="G22" s="36">
        <f>[12]Топливо!$AJ$200</f>
        <v>1106.1925838014095</v>
      </c>
      <c r="H22" s="36">
        <f>[12]Топливо!$AP$200</f>
        <v>1105.8180873610343</v>
      </c>
      <c r="I22" s="36">
        <f>[12]Топливо!$AV$200</f>
        <v>1110.7091218990379</v>
      </c>
      <c r="J22" s="47">
        <f>[12]Топливо!$BB$200</f>
        <v>1341.4308632426889</v>
      </c>
      <c r="K22" s="47">
        <f>[12]Топливо!$BH$200</f>
        <v>1341.5095628255251</v>
      </c>
      <c r="L22" s="47">
        <f>[12]Топливо!$BN$200</f>
        <v>1340.2698742593718</v>
      </c>
      <c r="M22" s="47">
        <f>[12]Топливо!$BT$200</f>
        <v>1337.4986423320438</v>
      </c>
      <c r="N22" s="47">
        <f>[12]Топливо!$BZ$200</f>
        <v>1336.3032011704649</v>
      </c>
      <c r="O22" s="47">
        <f>[12]Топливо!$CF$200</f>
        <v>1335.549011923084</v>
      </c>
    </row>
    <row r="23" spans="1:15" x14ac:dyDescent="0.25">
      <c r="A23" s="33"/>
      <c r="B23" s="37" t="s">
        <v>65</v>
      </c>
      <c r="C23" s="35" t="s">
        <v>58</v>
      </c>
      <c r="D23" s="36">
        <f>[12]Топливо!$R$170</f>
        <v>1031.4540870561598</v>
      </c>
      <c r="E23" s="36">
        <f>[12]Топливо!$X$170</f>
        <v>1031.8462187628868</v>
      </c>
      <c r="F23" s="36">
        <f>[12]Топливо!$AD$170</f>
        <v>1034.1445077046005</v>
      </c>
      <c r="G23" s="36">
        <f>[12]Топливо!$AJ$170</f>
        <v>1031.9911998144014</v>
      </c>
      <c r="H23" s="36">
        <f>[12]Топливо!$AP$170</f>
        <v>1031.6412031411535</v>
      </c>
      <c r="I23" s="36">
        <f>[12]Топливо!$AV$170</f>
        <v>1036.2122634570446</v>
      </c>
      <c r="J23" s="47">
        <f>[12]Топливо!$BB$170</f>
        <v>1251.733517049242</v>
      </c>
      <c r="K23" s="47">
        <f>[12]Топливо!$BH$170</f>
        <v>1251.8070680612384</v>
      </c>
      <c r="L23" s="47">
        <f>[12]Топливо!$BN$170</f>
        <v>1250.6484806162352</v>
      </c>
      <c r="M23" s="47">
        <f>[12]Топливо!$BT$170</f>
        <v>1248.0585442355548</v>
      </c>
      <c r="N23" s="47">
        <f>[12]Топливо!$BZ$170</f>
        <v>1246.9413095051073</v>
      </c>
      <c r="O23" s="47">
        <f>[12]Топливо!$CF$170</f>
        <v>1246.2364597412</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9"/>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Титульный!$C$18</f>
        <v>Тюменская ТЭЦ-1 (БЛ 2)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[2]Анализ!$D$8</f>
        <v>972.98241435459613</v>
      </c>
      <c r="E10" s="36">
        <f>[2]Анализ!$E$8</f>
        <v>972.98241435459613</v>
      </c>
      <c r="F10" s="36">
        <f>[2]Анализ!$F$8</f>
        <v>972.98241435459613</v>
      </c>
      <c r="G10" s="36">
        <f>[2]Анализ!$G$8</f>
        <v>972.98241435459613</v>
      </c>
      <c r="H10" s="36">
        <f>[2]Анализ!$H$8</f>
        <v>972.98241435459613</v>
      </c>
      <c r="I10" s="36">
        <f>[2]Анализ!$I$8</f>
        <v>972.98241435459613</v>
      </c>
      <c r="J10" s="36">
        <f>[2]Анализ!$J$8</f>
        <v>972.98241435459613</v>
      </c>
      <c r="K10" s="36">
        <f>[2]Анализ!$K$8</f>
        <v>972.98241435459613</v>
      </c>
      <c r="L10" s="36">
        <f>[2]Анализ!$L$8</f>
        <v>972.98241435459613</v>
      </c>
      <c r="M10" s="36">
        <f>[2]Анализ!$M$8</f>
        <v>972.98241435459613</v>
      </c>
      <c r="N10" s="36">
        <f>[2]Анализ!$N$8</f>
        <v>972.98241435459613</v>
      </c>
      <c r="O10" s="36">
        <f>[2]Анализ!$O$8</f>
        <v>972.98241435459613</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[3]Анализ!B4</f>
        <v>972.98241435459613</v>
      </c>
      <c r="E16" s="36">
        <f>[3]Анализ!C4</f>
        <v>972.98241435459613</v>
      </c>
      <c r="F16" s="36">
        <f>[3]Анализ!D4</f>
        <v>972.98241435459613</v>
      </c>
      <c r="G16" s="36">
        <f>[3]Анализ!E4</f>
        <v>972.98241435459613</v>
      </c>
      <c r="H16" s="36">
        <f>[3]Анализ!F4</f>
        <v>972.98241435459613</v>
      </c>
      <c r="I16" s="36">
        <f>[3]Анализ!G4</f>
        <v>972.98241435459613</v>
      </c>
      <c r="J16" s="36">
        <f>[3]Анализ!H4</f>
        <v>1078.4357837897494</v>
      </c>
      <c r="K16" s="36">
        <f>[3]Анализ!I4</f>
        <v>1078.4357837897494</v>
      </c>
      <c r="L16" s="36">
        <f>[3]Анализ!J4</f>
        <v>1078.4357837897494</v>
      </c>
      <c r="M16" s="36">
        <f>[3]Анализ!K4</f>
        <v>1078.4357837897494</v>
      </c>
      <c r="N16" s="36">
        <f>[3]Анализ!L4</f>
        <v>1078.4357837897494</v>
      </c>
      <c r="O16" s="36">
        <f>[3]Анализ!M4</f>
        <v>1078.4357837897494</v>
      </c>
    </row>
    <row r="17" spans="1:16"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6" ht="12.75" customHeight="1" x14ac:dyDescent="0.25">
      <c r="A18" s="38"/>
      <c r="B18" s="39"/>
      <c r="C18" s="40"/>
      <c r="D18" s="41"/>
      <c r="E18" s="41"/>
      <c r="F18" s="41"/>
      <c r="G18" s="41"/>
      <c r="H18" s="41"/>
      <c r="I18" s="41"/>
    </row>
    <row r="19" spans="1:16" ht="12.75" customHeight="1" x14ac:dyDescent="0.25">
      <c r="A19" s="67" t="s">
        <v>63</v>
      </c>
      <c r="B19" s="68"/>
      <c r="C19" s="68"/>
      <c r="D19" s="68"/>
      <c r="E19" s="68"/>
      <c r="F19" s="68"/>
      <c r="G19" s="68"/>
      <c r="H19" s="68"/>
      <c r="I19" s="68"/>
      <c r="J19" s="68"/>
      <c r="K19" s="68"/>
      <c r="L19" s="68"/>
      <c r="M19" s="68"/>
      <c r="N19" s="68"/>
      <c r="O19" s="68"/>
      <c r="P19" s="44"/>
    </row>
    <row r="20" spans="1:16"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6"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6" ht="12.75" customHeight="1" x14ac:dyDescent="0.25">
      <c r="A22" s="33" t="s">
        <v>64</v>
      </c>
      <c r="B22" s="34" t="s">
        <v>57</v>
      </c>
      <c r="C22" s="35" t="s">
        <v>58</v>
      </c>
      <c r="D22" s="36">
        <f>[13]Топливо!$R$200</f>
        <v>1201.2063992409123</v>
      </c>
      <c r="E22" s="36">
        <f>[13]Топливо!$X$200</f>
        <v>1201.5975211745736</v>
      </c>
      <c r="F22" s="36">
        <f>[13]Топливо!$AD$200</f>
        <v>1203.9497311335899</v>
      </c>
      <c r="G22" s="36">
        <f>[13]Топливо!$AJ$200</f>
        <v>1201.8366157431169</v>
      </c>
      <c r="H22" s="36">
        <f>[13]Топливо!$AP$200</f>
        <v>1201.4916508810975</v>
      </c>
      <c r="I22" s="36">
        <f>[13]Топливо!$AV$200</f>
        <v>1206.7264921986778</v>
      </c>
      <c r="J22" s="47">
        <f>[13]Топливо!$BB$200</f>
        <v>1439.0824839519696</v>
      </c>
      <c r="K22" s="47">
        <f>[13]Топливо!$BH$200</f>
        <v>1439.0824839519696</v>
      </c>
      <c r="L22" s="47">
        <f>[13]Топливо!$BN$200</f>
        <v>1456.1812224818889</v>
      </c>
      <c r="M22" s="47">
        <f>[13]Топливо!$BT$200</f>
        <v>1452.9846919249374</v>
      </c>
      <c r="N22" s="47">
        <f>[13]Топливо!$BZ$200</f>
        <v>1451.9704885440565</v>
      </c>
      <c r="O22" s="47">
        <f>[13]Топливо!$CF$200</f>
        <v>1451.0459229955402</v>
      </c>
    </row>
    <row r="23" spans="1:16" x14ac:dyDescent="0.25">
      <c r="A23" s="33"/>
      <c r="B23" s="37" t="s">
        <v>65</v>
      </c>
      <c r="C23" s="35" t="s">
        <v>58</v>
      </c>
      <c r="D23" s="36">
        <f>[13]Топливо!$R$170</f>
        <v>1120.7891581690769</v>
      </c>
      <c r="E23" s="36">
        <f>[13]Топливо!$X$170</f>
        <v>1121.1546926865174</v>
      </c>
      <c r="F23" s="36">
        <f>[13]Топливо!$AD$170</f>
        <v>1123.3530197510186</v>
      </c>
      <c r="G23" s="36">
        <f>[13]Топливо!$AJ$170</f>
        <v>1121.3781455543149</v>
      </c>
      <c r="H23" s="36">
        <f>[13]Топливо!$AP$170</f>
        <v>1121.0557484870069</v>
      </c>
      <c r="I23" s="36">
        <f>[13]Топливо!$AV$170</f>
        <v>1125.948123550166</v>
      </c>
      <c r="J23" s="47">
        <f>[13]Топливо!$BB$170</f>
        <v>0</v>
      </c>
      <c r="K23" s="47">
        <f>[13]Топливо!$BH$170</f>
        <v>0</v>
      </c>
      <c r="L23" s="47">
        <f>[13]Топливо!$BN$170</f>
        <v>1358.9768434410175</v>
      </c>
      <c r="M23" s="47">
        <f>[13]Топливо!$BT$170</f>
        <v>1355.9894317055489</v>
      </c>
      <c r="N23" s="47">
        <f>[13]Топливо!$BZ$170</f>
        <v>1355.0415780785574</v>
      </c>
      <c r="O23" s="47">
        <f>[13]Топливо!$CF$170</f>
        <v>1354.1774981266731</v>
      </c>
    </row>
    <row r="24" spans="1:16" x14ac:dyDescent="0.25">
      <c r="A24" s="38"/>
      <c r="B24" s="39"/>
      <c r="C24" s="40"/>
      <c r="D24" s="41"/>
      <c r="E24" s="41"/>
      <c r="F24" s="41"/>
      <c r="G24" s="41"/>
      <c r="H24" s="42"/>
      <c r="I24" s="42"/>
      <c r="J24" s="43"/>
      <c r="K24" s="43"/>
      <c r="L24" s="43"/>
      <c r="M24" s="43"/>
      <c r="N24" s="43"/>
      <c r="O24" s="43"/>
    </row>
    <row r="25" spans="1:16" x14ac:dyDescent="0.25">
      <c r="A25" s="66" t="s">
        <v>66</v>
      </c>
      <c r="B25" s="66"/>
      <c r="C25" s="66"/>
      <c r="D25" s="66"/>
      <c r="E25" s="66"/>
      <c r="F25" s="66"/>
      <c r="G25" s="66"/>
      <c r="H25" s="66"/>
      <c r="I25" s="66"/>
      <c r="J25" s="66"/>
      <c r="K25" s="66"/>
      <c r="L25" s="66"/>
      <c r="M25" s="66"/>
      <c r="N25" s="66"/>
      <c r="O25" s="66"/>
    </row>
    <row r="26" spans="1:16" x14ac:dyDescent="0.25">
      <c r="A26" s="66" t="s">
        <v>77</v>
      </c>
      <c r="B26" s="66"/>
      <c r="C26" s="66"/>
      <c r="D26" s="66"/>
      <c r="E26" s="66"/>
      <c r="F26" s="66"/>
      <c r="G26" s="66"/>
      <c r="H26" s="66"/>
      <c r="I26" s="66"/>
      <c r="J26" s="66"/>
      <c r="K26" s="66"/>
      <c r="L26" s="66"/>
      <c r="M26" s="66"/>
      <c r="N26" s="66"/>
      <c r="O26" s="66"/>
    </row>
    <row r="27" spans="1:16" ht="39" customHeight="1" x14ac:dyDescent="0.25">
      <c r="A27" s="64" t="s">
        <v>78</v>
      </c>
      <c r="B27" s="64"/>
      <c r="C27" s="64"/>
      <c r="D27" s="64"/>
      <c r="E27" s="64"/>
      <c r="F27" s="64"/>
      <c r="G27" s="64"/>
      <c r="H27" s="64"/>
      <c r="I27" s="64"/>
      <c r="J27" s="64"/>
      <c r="K27" s="64"/>
      <c r="L27" s="64"/>
      <c r="M27" s="64"/>
      <c r="N27" s="64"/>
      <c r="O27" s="64"/>
    </row>
    <row r="28" spans="1:16" x14ac:dyDescent="0.25">
      <c r="D28" s="30"/>
      <c r="E28" s="30"/>
      <c r="F28" s="30"/>
      <c r="G28" s="30"/>
      <c r="H28" s="30"/>
      <c r="I28" s="30"/>
      <c r="J28" s="30"/>
      <c r="K28" s="30"/>
      <c r="L28" s="30"/>
      <c r="M28" s="30"/>
      <c r="N28" s="30"/>
      <c r="O28" s="30"/>
    </row>
    <row r="29" spans="1:16" x14ac:dyDescent="0.25">
      <c r="D29" s="30"/>
      <c r="E29" s="30"/>
      <c r="F29" s="30"/>
      <c r="G29" s="30"/>
      <c r="H29" s="30"/>
      <c r="I29" s="30"/>
      <c r="J29" s="30"/>
      <c r="K29" s="30"/>
      <c r="L29" s="30"/>
      <c r="M29" s="30"/>
      <c r="N29" s="30"/>
      <c r="O29" s="30"/>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Титульный!$C$19</f>
        <v>Тюменская ТЭЦ-2</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[2]Анализ!$D$9</f>
        <v>962.61555282882239</v>
      </c>
      <c r="E10" s="36">
        <f>[2]Анализ!$E$9</f>
        <v>962.61555282882239</v>
      </c>
      <c r="F10" s="36">
        <f>[2]Анализ!$F$9</f>
        <v>962.61555282882239</v>
      </c>
      <c r="G10" s="36">
        <f>[2]Анализ!$G$9</f>
        <v>962.61555282882239</v>
      </c>
      <c r="H10" s="36">
        <f>[2]Анализ!$H$9</f>
        <v>962.61555282882239</v>
      </c>
      <c r="I10" s="36">
        <f>[2]Анализ!$I$9</f>
        <v>962.61555282882239</v>
      </c>
      <c r="J10" s="36">
        <f>[2]Анализ!$J$9</f>
        <v>962.61555282882239</v>
      </c>
      <c r="K10" s="36">
        <f>[2]Анализ!$K$9</f>
        <v>962.61555282882239</v>
      </c>
      <c r="L10" s="36">
        <f>[2]Анализ!$L$9</f>
        <v>962.61555282882239</v>
      </c>
      <c r="M10" s="36">
        <f>[2]Анализ!$M$9</f>
        <v>962.61555282882239</v>
      </c>
      <c r="N10" s="36">
        <f>[2]Анализ!$N$9</f>
        <v>962.61555282882239</v>
      </c>
      <c r="O10" s="36">
        <f>[2]Анализ!$O$9</f>
        <v>962.61555282882239</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[3]Анализ!B5</f>
        <v>962.61555282882239</v>
      </c>
      <c r="E16" s="36">
        <f>[3]Анализ!C5</f>
        <v>962.61555282882239</v>
      </c>
      <c r="F16" s="36">
        <f>[3]Анализ!D5</f>
        <v>962.61555282882239</v>
      </c>
      <c r="G16" s="36">
        <f>[3]Анализ!E5</f>
        <v>962.61555282882239</v>
      </c>
      <c r="H16" s="36">
        <f>[3]Анализ!F5</f>
        <v>962.61555282882239</v>
      </c>
      <c r="I16" s="36">
        <f>[3]Анализ!G5</f>
        <v>962.61555282882239</v>
      </c>
      <c r="J16" s="36">
        <f>[3]Анализ!H5</f>
        <v>1062.5039650196543</v>
      </c>
      <c r="K16" s="36">
        <f>[3]Анализ!I5</f>
        <v>1062.5039650196543</v>
      </c>
      <c r="L16" s="36">
        <f>[3]Анализ!J5</f>
        <v>1062.5039650196543</v>
      </c>
      <c r="M16" s="36">
        <f>[3]Анализ!K5</f>
        <v>1062.5039650196543</v>
      </c>
      <c r="N16" s="36">
        <f>[3]Анализ!L5</f>
        <v>1062.5039650196543</v>
      </c>
      <c r="O16" s="36">
        <f>[3]Анализ!M5</f>
        <v>1062.5039650196543</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[14]Топливо!$R$200</f>
        <v>1240.6366262488152</v>
      </c>
      <c r="E22" s="36">
        <f>[14]Топливо!$X$200</f>
        <v>1240.7090797809194</v>
      </c>
      <c r="F22" s="36">
        <f>[14]Топливо!$AD$200</f>
        <v>1239.5064843398404</v>
      </c>
      <c r="G22" s="36">
        <f>[14]Топливо!$AJ$200</f>
        <v>1238.8708940372758</v>
      </c>
      <c r="H22" s="36">
        <f>[14]Топливо!$AP$200</f>
        <v>1244.3603424699265</v>
      </c>
      <c r="I22" s="36">
        <f>[14]Топливо!$AV$200</f>
        <v>1241.7560084470331</v>
      </c>
      <c r="J22" s="47">
        <f>[14]Топливо!$BB$200</f>
        <v>1498.9723113859584</v>
      </c>
      <c r="K22" s="47">
        <f>[14]Топливо!$BH$200</f>
        <v>1498.103283021791</v>
      </c>
      <c r="L22" s="47">
        <f>[14]Топливо!$BN$200</f>
        <v>1496.9741667217916</v>
      </c>
      <c r="M22" s="47">
        <f>[14]Топливо!$BT$200</f>
        <v>1496.7782956934786</v>
      </c>
      <c r="N22" s="47">
        <f>[14]Топливо!$BZ$200</f>
        <v>1497.1527058501549</v>
      </c>
      <c r="O22" s="47">
        <f>[14]Топливо!$CF$200</f>
        <v>1498.6560430344814</v>
      </c>
    </row>
    <row r="23" spans="1:15" x14ac:dyDescent="0.25">
      <c r="A23" s="33"/>
      <c r="B23" s="37" t="s">
        <v>65</v>
      </c>
      <c r="C23" s="35" t="s">
        <v>58</v>
      </c>
      <c r="D23" s="36">
        <f>[14]Топливо!$R$170</f>
        <v>1157.6398376157151</v>
      </c>
      <c r="E23" s="36">
        <f>[14]Топливо!$X$170</f>
        <v>1157.7075511971209</v>
      </c>
      <c r="F23" s="36">
        <f>[14]Топливо!$AD$170</f>
        <v>1156.5836302241498</v>
      </c>
      <c r="G23" s="36">
        <f>[14]Топливо!$AJ$170</f>
        <v>1155.9896205955847</v>
      </c>
      <c r="H23" s="36">
        <f>[14]Топливо!$AP$170</f>
        <v>1161.1199462335762</v>
      </c>
      <c r="I23" s="36">
        <f>[14]Топливо!$AV$170</f>
        <v>1158.6859892028347</v>
      </c>
      <c r="J23" s="47">
        <f>[14]Топливо!$BB$170</f>
        <v>1398.9685153139797</v>
      </c>
      <c r="K23" s="47">
        <f>[14]Топливо!$BH$170</f>
        <v>1398.1563392727016</v>
      </c>
      <c r="L23" s="47">
        <f>[14]Топливо!$BN$170</f>
        <v>1397.1010903941976</v>
      </c>
      <c r="M23" s="47">
        <f>[14]Топливо!$BT$170</f>
        <v>1396.9180333583911</v>
      </c>
      <c r="N23" s="47">
        <f>[14]Топливо!$BZ$170</f>
        <v>1397.267949392668</v>
      </c>
      <c r="O23" s="47">
        <f>[14]Топливо!$CF$170</f>
        <v>1398.6729374154031</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O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Титульный!$C$20</f>
        <v>Няганская ГРЭС (БЛ 1)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[2]Анализ!$D$10</f>
        <v>821.80614158237518</v>
      </c>
      <c r="E10" s="36">
        <f>[2]Анализ!$E$10</f>
        <v>821.80614158237518</v>
      </c>
      <c r="F10" s="36">
        <f>[2]Анализ!$F$10</f>
        <v>821.80614158237518</v>
      </c>
      <c r="G10" s="36">
        <f>[2]Анализ!$G$10</f>
        <v>821.80614158237518</v>
      </c>
      <c r="H10" s="36">
        <f>[2]Анализ!$H$10</f>
        <v>821.80614158237518</v>
      </c>
      <c r="I10" s="36">
        <f>[2]Анализ!$I$10</f>
        <v>821.80614158237518</v>
      </c>
      <c r="J10" s="36">
        <f>[2]Анализ!$J$10</f>
        <v>821.80614158237518</v>
      </c>
      <c r="K10" s="36">
        <f>[2]Анализ!$K$10</f>
        <v>821.80614158237518</v>
      </c>
      <c r="L10" s="36">
        <f>[2]Анализ!$L$10</f>
        <v>821.80614158237518</v>
      </c>
      <c r="M10" s="36">
        <f>[2]Анализ!$M$10</f>
        <v>821.80614158237518</v>
      </c>
      <c r="N10" s="36">
        <f>[2]Анализ!$N$10</f>
        <v>821.80614158237518</v>
      </c>
      <c r="O10" s="36">
        <f>[2]Анализ!$O$10</f>
        <v>821.80614158237518</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[3]Анализ!B6</f>
        <v>821.80614158237518</v>
      </c>
      <c r="E16" s="36">
        <f>[3]Анализ!C6</f>
        <v>821.80614158237518</v>
      </c>
      <c r="F16" s="36">
        <f>[3]Анализ!D6</f>
        <v>821.80614158237518</v>
      </c>
      <c r="G16" s="36">
        <f>[3]Анализ!E6</f>
        <v>821.80614158237518</v>
      </c>
      <c r="H16" s="36">
        <f>[3]Анализ!F6</f>
        <v>821.80614158237518</v>
      </c>
      <c r="I16" s="36">
        <f>[3]Анализ!G6</f>
        <v>821.80614158237518</v>
      </c>
      <c r="J16" s="36">
        <f>[3]Анализ!H6</f>
        <v>909.53399474854814</v>
      </c>
      <c r="K16" s="36">
        <f>[3]Анализ!I6</f>
        <v>909.53399474854814</v>
      </c>
      <c r="L16" s="36">
        <f>[3]Анализ!J6</f>
        <v>909.53399474854814</v>
      </c>
      <c r="M16" s="36">
        <f>[3]Анализ!K6</f>
        <v>909.53399474854814</v>
      </c>
      <c r="N16" s="36">
        <f>[3]Анализ!L6</f>
        <v>909.53399474854814</v>
      </c>
      <c r="O16" s="36">
        <f>[3]Анализ!M6</f>
        <v>909.53399474854814</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[15]Топливо!$R$200</f>
        <v>795.53638770036218</v>
      </c>
      <c r="E22" s="36">
        <f>[15]Топливо!$X$200</f>
        <v>801.47183423843524</v>
      </c>
      <c r="F22" s="36">
        <f>[15]Топливо!$AD$200</f>
        <v>798.20849223464222</v>
      </c>
      <c r="G22" s="36">
        <f>[15]Топливо!$AJ$200</f>
        <v>798.21001972389843</v>
      </c>
      <c r="H22" s="36">
        <f>[15]Топливо!$AP$200</f>
        <v>798.32185631132984</v>
      </c>
      <c r="I22" s="36">
        <f>[15]Топливо!$AV$200</f>
        <v>798.80585698009543</v>
      </c>
      <c r="J22" s="47">
        <f>[15]Топливо!$BB$200</f>
        <v>967.92945546176281</v>
      </c>
      <c r="K22" s="47">
        <f>[15]Топливо!$BH$200</f>
        <v>967.90088554195438</v>
      </c>
      <c r="L22" s="47">
        <f>[15]Топливо!$BN$200</f>
        <v>968.48018611254918</v>
      </c>
      <c r="M22" s="47">
        <f>[15]Топливо!$BT$200</f>
        <v>967.2045883750784</v>
      </c>
      <c r="N22" s="47">
        <f>[15]Топливо!$BZ$200</f>
        <v>968.10067715097045</v>
      </c>
      <c r="O22" s="47">
        <f>[15]Топливо!$CF$200</f>
        <v>968.03873551933668</v>
      </c>
    </row>
    <row r="23" spans="1:15" x14ac:dyDescent="0.25">
      <c r="A23" s="33"/>
      <c r="B23" s="37" t="s">
        <v>65</v>
      </c>
      <c r="C23" s="35" t="s">
        <v>58</v>
      </c>
      <c r="D23" s="36">
        <f>[15]Топливо!$R$170</f>
        <v>0</v>
      </c>
      <c r="E23" s="36">
        <f>[15]Топливо!$X$170</f>
        <v>747.20545255928528</v>
      </c>
      <c r="F23" s="36">
        <f>[15]Топливо!$AD$170</f>
        <v>744.15560021929173</v>
      </c>
      <c r="G23" s="36">
        <f>[15]Топливо!$AJ$170</f>
        <v>744.15702777934428</v>
      </c>
      <c r="H23" s="36">
        <f>[15]Топливо!$AP$170</f>
        <v>744.26154795451384</v>
      </c>
      <c r="I23" s="36">
        <f>[15]Топливо!$AV$170</f>
        <v>744.71388502812658</v>
      </c>
      <c r="J23" s="47">
        <f>[15]Топливо!$BB$170</f>
        <v>902.66678080538577</v>
      </c>
      <c r="K23" s="47">
        <f>[15]Топливо!$BH$170</f>
        <v>902.64007994575172</v>
      </c>
      <c r="L23" s="47">
        <f>[15]Топливо!$BN$170</f>
        <v>903.1814823481767</v>
      </c>
      <c r="M23" s="47">
        <f>[15]Топливо!$BT$170</f>
        <v>901.98933492997969</v>
      </c>
      <c r="N23" s="47">
        <f>[15]Топливо!$BZ$170</f>
        <v>902.8268010756733</v>
      </c>
      <c r="O23" s="47">
        <f>[15]Топливо!$CF$170</f>
        <v>902.76891170031456</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Титульный!$C$21</f>
        <v>Няганская ГРЭС (БЛ 2)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[2]Анализ!$D$11</f>
        <v>779.53682993946097</v>
      </c>
      <c r="E10" s="36">
        <f>[2]Анализ!$E$11</f>
        <v>779.53682993946097</v>
      </c>
      <c r="F10" s="36">
        <f>[2]Анализ!$F$11</f>
        <v>779.53682993946097</v>
      </c>
      <c r="G10" s="36">
        <f>[2]Анализ!$G$11</f>
        <v>779.53682993946097</v>
      </c>
      <c r="H10" s="36">
        <f>[2]Анализ!$H$11</f>
        <v>779.53682993946097</v>
      </c>
      <c r="I10" s="36">
        <f>[2]Анализ!$I$11</f>
        <v>779.53682993946097</v>
      </c>
      <c r="J10" s="36">
        <f>[2]Анализ!$J$11</f>
        <v>779.53682993946097</v>
      </c>
      <c r="K10" s="36">
        <f>[2]Анализ!$K$11</f>
        <v>779.53682993946097</v>
      </c>
      <c r="L10" s="36">
        <f>[2]Анализ!$L$11</f>
        <v>779.53682993946097</v>
      </c>
      <c r="M10" s="36">
        <f>[2]Анализ!$M$11</f>
        <v>779.53682993946097</v>
      </c>
      <c r="N10" s="36">
        <f>[2]Анализ!$N$11</f>
        <v>779.53682993946097</v>
      </c>
      <c r="O10" s="36">
        <f>[2]Анализ!$O$11</f>
        <v>779.53682993946097</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[3]Анализ!B7</f>
        <v>779.53682993946097</v>
      </c>
      <c r="E16" s="36">
        <f>[3]Анализ!C7</f>
        <v>779.53682993946097</v>
      </c>
      <c r="F16" s="36">
        <f>[3]Анализ!D7</f>
        <v>779.53682993946097</v>
      </c>
      <c r="G16" s="36">
        <f>[3]Анализ!E7</f>
        <v>779.53682993946097</v>
      </c>
      <c r="H16" s="36">
        <f>[3]Анализ!F7</f>
        <v>779.53682993946097</v>
      </c>
      <c r="I16" s="36">
        <f>[3]Анализ!G7</f>
        <v>779.53682993946097</v>
      </c>
      <c r="J16" s="36">
        <f>[3]Анализ!H7</f>
        <v>861.34413981660714</v>
      </c>
      <c r="K16" s="36">
        <f>[3]Анализ!I7</f>
        <v>861.34413981660714</v>
      </c>
      <c r="L16" s="36">
        <f>[3]Анализ!J7</f>
        <v>861.34413981660714</v>
      </c>
      <c r="M16" s="36">
        <f>[3]Анализ!K7</f>
        <v>861.34413981660714</v>
      </c>
      <c r="N16" s="36">
        <f>[3]Анализ!L7</f>
        <v>861.34413981660714</v>
      </c>
      <c r="O16" s="36">
        <f>[3]Анализ!M7</f>
        <v>861.34413981660714</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[16]Топливо!$R$200</f>
        <v>798.34276386738213</v>
      </c>
      <c r="E22" s="36">
        <f>[16]Топливо!$X$200</f>
        <v>798.30959674670453</v>
      </c>
      <c r="F22" s="36">
        <f>[16]Топливо!$AD$200</f>
        <v>798.564252572177</v>
      </c>
      <c r="G22" s="36">
        <f>[16]Топливо!$AJ$200</f>
        <v>798.27412096982266</v>
      </c>
      <c r="H22" s="36">
        <f>[16]Топливо!$AP$200</f>
        <v>798.33692222329</v>
      </c>
      <c r="I22" s="36">
        <f>[16]Топливо!$AV$200</f>
        <v>798.24039469320826</v>
      </c>
      <c r="J22" s="47">
        <f>[16]Топливо!$BB$200</f>
        <v>968.42836843677537</v>
      </c>
      <c r="K22" s="47">
        <f>[16]Топливо!$BH$200</f>
        <v>967.82470257395585</v>
      </c>
      <c r="L22" s="47">
        <f>[16]Топливо!$BN$200</f>
        <v>972.06622926208513</v>
      </c>
      <c r="M22" s="47">
        <f>[16]Топливо!$BT$200</f>
        <v>964.63098043016316</v>
      </c>
      <c r="N22" s="47">
        <f>[16]Топливо!$BZ$200</f>
        <v>972.72203897409008</v>
      </c>
      <c r="O22" s="47">
        <f>[16]Топливо!$CF$200</f>
        <v>968.01509901635745</v>
      </c>
    </row>
    <row r="23" spans="1:15" x14ac:dyDescent="0.25">
      <c r="A23" s="33"/>
      <c r="B23" s="37" t="s">
        <v>65</v>
      </c>
      <c r="C23" s="35" t="s">
        <v>58</v>
      </c>
      <c r="D23" s="36">
        <f>[16]Топливо!$R$170</f>
        <v>744.28108772652536</v>
      </c>
      <c r="E23" s="36">
        <f>[16]Топливо!$X$170</f>
        <v>744.25009041748081</v>
      </c>
      <c r="F23" s="36">
        <f>[16]Топливо!$AD$170</f>
        <v>744.48808651605327</v>
      </c>
      <c r="G23" s="36">
        <f>[16]Топливо!$AJ$170</f>
        <v>744.2169354858155</v>
      </c>
      <c r="H23" s="36">
        <f>[16]Топливо!$AP$170</f>
        <v>744.27562824606537</v>
      </c>
      <c r="I23" s="36">
        <f>[16]Топливо!$AV$170</f>
        <v>744.18541560112919</v>
      </c>
      <c r="J23" s="47">
        <f>[16]Топливо!$BB$170</f>
        <v>903.13305461380867</v>
      </c>
      <c r="K23" s="47">
        <f>[16]Топливо!$BH$170</f>
        <v>902.56888091023905</v>
      </c>
      <c r="L23" s="47">
        <f>[16]Топливо!$BN$170</f>
        <v>906.53292454400469</v>
      </c>
      <c r="M23" s="47">
        <f>[16]Топливо!$BT$170</f>
        <v>0</v>
      </c>
      <c r="N23" s="47">
        <f>[16]Топливо!$BZ$170</f>
        <v>907.1458308169066</v>
      </c>
      <c r="O23" s="47">
        <f>[16]Топливо!$CF$170</f>
        <v>902.74682151061438</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Титульный!$C$22</f>
        <v>Няганская ГРЭС (БЛ 3) ДПМ</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[2]Анализ!$D$12</f>
        <v>821.64391625795554</v>
      </c>
      <c r="E10" s="36">
        <f>[2]Анализ!$E$12</f>
        <v>821.64391625795554</v>
      </c>
      <c r="F10" s="36">
        <f>[2]Анализ!$F$12</f>
        <v>821.64391625795554</v>
      </c>
      <c r="G10" s="36">
        <f>[2]Анализ!$G$12</f>
        <v>821.64391625795554</v>
      </c>
      <c r="H10" s="36">
        <f>[2]Анализ!$H$12</f>
        <v>821.64391625795554</v>
      </c>
      <c r="I10" s="36">
        <f>[2]Анализ!$I$12</f>
        <v>821.64391625795554</v>
      </c>
      <c r="J10" s="36">
        <f>[2]Анализ!$J$12</f>
        <v>821.64391625795554</v>
      </c>
      <c r="K10" s="36">
        <f>[2]Анализ!$K$12</f>
        <v>821.64391625795554</v>
      </c>
      <c r="L10" s="36">
        <f>[2]Анализ!$L$12</f>
        <v>821.64391625795554</v>
      </c>
      <c r="M10" s="36">
        <f>[2]Анализ!$M$12</f>
        <v>821.64391625795554</v>
      </c>
      <c r="N10" s="36">
        <f>[2]Анализ!$N$12</f>
        <v>821.64391625795554</v>
      </c>
      <c r="O10" s="36">
        <f>[2]Анализ!$O$12</f>
        <v>821.64391625795554</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[3]Анализ!B8</f>
        <v>821.64391625795554</v>
      </c>
      <c r="E16" s="36">
        <f>[3]Анализ!C8</f>
        <v>821.64391625795554</v>
      </c>
      <c r="F16" s="36">
        <f>[3]Анализ!D8</f>
        <v>821.64391625795554</v>
      </c>
      <c r="G16" s="36">
        <f>[3]Анализ!E8</f>
        <v>821.64391625795554</v>
      </c>
      <c r="H16" s="36">
        <f>[3]Анализ!F8</f>
        <v>821.64391625795554</v>
      </c>
      <c r="I16" s="36">
        <f>[3]Анализ!G8</f>
        <v>821.64391625795554</v>
      </c>
      <c r="J16" s="36">
        <f>[3]Анализ!H8</f>
        <v>907.8958608400095</v>
      </c>
      <c r="K16" s="36">
        <f>[3]Анализ!I8</f>
        <v>907.8958608400095</v>
      </c>
      <c r="L16" s="36">
        <f>[3]Анализ!J8</f>
        <v>907.8958608400095</v>
      </c>
      <c r="M16" s="36">
        <f>[3]Анализ!K8</f>
        <v>907.8958608400095</v>
      </c>
      <c r="N16" s="36">
        <f>[3]Анализ!L8</f>
        <v>907.8958608400095</v>
      </c>
      <c r="O16" s="36">
        <f>[3]Анализ!M8</f>
        <v>907.8958608400095</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[17]Топливо!$R$200</f>
        <v>798.30855945462292</v>
      </c>
      <c r="E22" s="36">
        <f>[17]Топливо!$X$200</f>
        <v>798.75774658284672</v>
      </c>
      <c r="F22" s="36">
        <f>[17]Топливо!$AD$200</f>
        <v>798.19306596312356</v>
      </c>
      <c r="G22" s="36">
        <f>[17]Топливо!$AJ$200</f>
        <v>798.23314699811692</v>
      </c>
      <c r="H22" s="36">
        <f>[17]Топливо!$AP$200</f>
        <v>799.41835264713472</v>
      </c>
      <c r="I22" s="36">
        <f>[17]Топливо!$AV$200</f>
        <v>798.54946710659453</v>
      </c>
      <c r="J22" s="47">
        <f>[17]Топливо!$BB$200</f>
        <v>967.90082789975713</v>
      </c>
      <c r="K22" s="47">
        <f>[17]Топливо!$BH$200</f>
        <v>968.30464035716273</v>
      </c>
      <c r="L22" s="47">
        <f>[17]Топливо!$BN$200</f>
        <v>968.10313586287054</v>
      </c>
      <c r="M22" s="47">
        <f>[17]Топливо!$BT$200</f>
        <v>967.25459375267462</v>
      </c>
      <c r="N22" s="47">
        <f>[17]Топливо!$BZ$200</f>
        <v>968.4496883028072</v>
      </c>
      <c r="O22" s="47">
        <f>[17]Топливо!$CF$200</f>
        <v>968.01781441806588</v>
      </c>
    </row>
    <row r="23" spans="1:15" x14ac:dyDescent="0.25">
      <c r="A23" s="33"/>
      <c r="B23" s="37" t="s">
        <v>65</v>
      </c>
      <c r="C23" s="35" t="s">
        <v>58</v>
      </c>
      <c r="D23" s="36">
        <f>[17]Топливо!$R$170</f>
        <v>744.24912098562891</v>
      </c>
      <c r="E23" s="36">
        <f>[17]Топливо!$X$170</f>
        <v>744.66892204004364</v>
      </c>
      <c r="F23" s="36">
        <f>[17]Топливо!$AD$170</f>
        <v>744.1411831431061</v>
      </c>
      <c r="G23" s="36">
        <f>[17]Топливо!$AJ$170</f>
        <v>744.17864205431488</v>
      </c>
      <c r="H23" s="36">
        <f>[17]Топливо!$AP$170</f>
        <v>745.28631088517261</v>
      </c>
      <c r="I23" s="36">
        <f>[17]Топливо!$AV$170</f>
        <v>744.47426832392011</v>
      </c>
      <c r="J23" s="47">
        <f>[17]Топливо!$BB$170</f>
        <v>902.64002607453926</v>
      </c>
      <c r="K23" s="47">
        <f>[17]Топливо!$BH$170</f>
        <v>903.01742089454456</v>
      </c>
      <c r="L23" s="47">
        <f>[17]Топливо!$BN$170</f>
        <v>902.82909893726207</v>
      </c>
      <c r="M23" s="47">
        <f>[17]Топливо!$BT$170</f>
        <v>902.03606892773325</v>
      </c>
      <c r="N23" s="47">
        <f>[17]Топливо!$BZ$170</f>
        <v>903.1529797222496</v>
      </c>
      <c r="O23" s="47">
        <f>[17]Топливо!$CF$170</f>
        <v>902.74935926922035</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row r="28" spans="1:15" x14ac:dyDescent="0.25">
      <c r="N28" s="4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sqref="A1:C1"/>
    </sheetView>
  </sheetViews>
  <sheetFormatPr defaultRowHeight="12.75" x14ac:dyDescent="0.25"/>
  <cols>
    <col min="1" max="1" width="4.7109375" style="11" customWidth="1"/>
    <col min="2" max="2" width="123.28515625" style="20" customWidth="1"/>
    <col min="3" max="3" width="58.5703125" style="11" customWidth="1"/>
    <col min="4" max="16384" width="9.140625" style="11"/>
  </cols>
  <sheetData>
    <row r="1" spans="1:4" ht="24.75" customHeight="1" x14ac:dyDescent="0.25">
      <c r="A1" s="56" t="s">
        <v>17</v>
      </c>
      <c r="B1" s="56"/>
      <c r="C1" s="56"/>
    </row>
    <row r="2" spans="1:4" ht="24.75" customHeight="1" x14ac:dyDescent="0.25">
      <c r="A2" s="57" t="str">
        <f>Титульный!A3</f>
        <v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v>
      </c>
      <c r="B2" s="57"/>
      <c r="C2" s="57"/>
    </row>
    <row r="3" spans="1:4" x14ac:dyDescent="0.25">
      <c r="A3" s="12" t="s">
        <v>3</v>
      </c>
      <c r="B3" s="13">
        <f>Титульный!B5</f>
        <v>2025</v>
      </c>
      <c r="C3" s="13" t="s">
        <v>4</v>
      </c>
    </row>
    <row r="4" spans="1:4" ht="13.5" thickBot="1" x14ac:dyDescent="0.3">
      <c r="A4" s="13"/>
      <c r="B4" s="12"/>
      <c r="C4" s="13"/>
    </row>
    <row r="5" spans="1:4" s="17" customFormat="1" ht="23.25" thickBot="1" x14ac:dyDescent="0.3">
      <c r="A5" s="14">
        <v>1</v>
      </c>
      <c r="B5" s="15" t="s">
        <v>18</v>
      </c>
      <c r="C5" s="45" t="s">
        <v>68</v>
      </c>
      <c r="D5" s="16"/>
    </row>
    <row r="6" spans="1:4" s="17" customFormat="1" ht="11.25" x14ac:dyDescent="0.25">
      <c r="A6" s="58"/>
      <c r="B6" s="60" t="s">
        <v>19</v>
      </c>
      <c r="C6" s="18" t="s">
        <v>8</v>
      </c>
    </row>
    <row r="7" spans="1:4" s="17" customFormat="1" ht="11.25" x14ac:dyDescent="0.25">
      <c r="A7" s="58"/>
      <c r="B7" s="61"/>
      <c r="C7" s="18" t="s">
        <v>74</v>
      </c>
    </row>
    <row r="8" spans="1:4" s="17" customFormat="1" ht="11.25" x14ac:dyDescent="0.25">
      <c r="A8" s="58"/>
      <c r="B8" s="61"/>
      <c r="C8" s="18" t="s">
        <v>9</v>
      </c>
    </row>
    <row r="9" spans="1:4" s="17" customFormat="1" ht="11.25" x14ac:dyDescent="0.25">
      <c r="A9" s="58"/>
      <c r="B9" s="61"/>
      <c r="C9" s="18" t="s">
        <v>10</v>
      </c>
    </row>
    <row r="10" spans="1:4" s="17" customFormat="1" ht="11.25" x14ac:dyDescent="0.25">
      <c r="A10" s="58"/>
      <c r="B10" s="61"/>
      <c r="C10" s="18" t="s">
        <v>73</v>
      </c>
    </row>
    <row r="11" spans="1:4" s="17" customFormat="1" ht="11.25" x14ac:dyDescent="0.25">
      <c r="A11" s="58"/>
      <c r="B11" s="61"/>
      <c r="C11" s="18" t="s">
        <v>11</v>
      </c>
    </row>
    <row r="12" spans="1:4" s="17" customFormat="1" ht="11.25" x14ac:dyDescent="0.25">
      <c r="A12" s="58"/>
      <c r="B12" s="61"/>
      <c r="C12" s="18" t="s">
        <v>12</v>
      </c>
    </row>
    <row r="13" spans="1:4" s="17" customFormat="1" ht="11.25" x14ac:dyDescent="0.25">
      <c r="A13" s="58"/>
      <c r="B13" s="61"/>
      <c r="C13" s="18" t="s">
        <v>13</v>
      </c>
    </row>
    <row r="14" spans="1:4" s="17" customFormat="1" ht="11.25" x14ac:dyDescent="0.25">
      <c r="A14" s="58"/>
      <c r="B14" s="61"/>
      <c r="C14" s="18" t="s">
        <v>14</v>
      </c>
    </row>
    <row r="15" spans="1:4" s="17" customFormat="1" ht="11.25" x14ac:dyDescent="0.25">
      <c r="A15" s="58"/>
      <c r="B15" s="61"/>
      <c r="C15" s="18" t="s">
        <v>72</v>
      </c>
    </row>
    <row r="16" spans="1:4" s="17" customFormat="1" ht="11.25" x14ac:dyDescent="0.25">
      <c r="A16" s="58"/>
      <c r="B16" s="61"/>
      <c r="C16" s="18" t="s">
        <v>15</v>
      </c>
    </row>
    <row r="17" spans="1:3" s="17" customFormat="1" ht="11.25" x14ac:dyDescent="0.25">
      <c r="A17" s="58"/>
      <c r="B17" s="61"/>
      <c r="C17" s="18" t="s">
        <v>70</v>
      </c>
    </row>
    <row r="18" spans="1:3" s="17" customFormat="1" ht="11.25" x14ac:dyDescent="0.25">
      <c r="A18" s="58"/>
      <c r="B18" s="61"/>
      <c r="C18" s="18" t="s">
        <v>71</v>
      </c>
    </row>
    <row r="19" spans="1:3" s="17" customFormat="1" ht="12" thickBot="1" x14ac:dyDescent="0.3">
      <c r="A19" s="59"/>
      <c r="B19" s="62"/>
      <c r="C19" s="19" t="s">
        <v>16</v>
      </c>
    </row>
    <row r="20" spans="1:3" x14ac:dyDescent="0.25">
      <c r="C20" s="21"/>
    </row>
    <row r="21" spans="1:3" x14ac:dyDescent="0.25">
      <c r="C21" s="22"/>
    </row>
  </sheetData>
  <mergeCells count="4">
    <mergeCell ref="A1:C1"/>
    <mergeCell ref="A2:C2"/>
    <mergeCell ref="A6:A19"/>
    <mergeCell ref="B6:B19"/>
  </mergeCells>
  <hyperlinks>
    <hyperlink ref="C5" location="'Информация об организации'!A1" display="Публичное акционерное общество &quot;Фортум&quot;"/>
    <hyperlink ref="C6" location="'ЧТЭЦ-1 НМ_П5'!A1" display="Челябинская ТЭЦ-1 (ТГ-10, ТГ-11) НВ"/>
    <hyperlink ref="C8" location="'ЧТЭЦ-2_П5'!A1" display="Челябинская ТЭЦ-2"/>
    <hyperlink ref="C9" location="'ЧТЭЦ-3 ДМ_П5'!A1" display="Челябинская ТЭЦ-3 без ДПМ/НВ"/>
    <hyperlink ref="C10" location="'ЧТЭЦ-3 НМ_П5'!A1" display="Челябинская ТЭЦ-3 (БЛ 3) ДПМ"/>
    <hyperlink ref="C11" location="'ЧТЭЦ-4 Б1_П5'!A1" display="Челябинская ТЭЦ-4 (БЛ 1) ДПМ"/>
    <hyperlink ref="C12" location="'ЧТЭЦ-4 Б2_П5'!A1" display="Челябинская ТЭЦ-4 (БЛ 2) ДПМ"/>
    <hyperlink ref="C13" location="'ЧТЭЦ-4 Б3_П5'!A1" display="Челябинская ТЭЦ-4 (БЛ 3) НВ"/>
    <hyperlink ref="C14" location="'ТТЭЦ-1 ДМ_П5'!A1" display="Тюменская ТЭЦ-1 без ДПМ/НВ"/>
    <hyperlink ref="C15" location="'ТТЭЦ-1 НМ_П5'!A1" display="Тюменская ТЭЦ-1 (БЛ 2) ДПМ"/>
    <hyperlink ref="C16" location="'ТТЭЦ-2_П5'!A1" display="Тюменская ТЭЦ-2"/>
    <hyperlink ref="C17" location="'НГРЭС Б1_П5'!A1" display="Няганская ГРЭС (БЛ 1) ДПМ"/>
    <hyperlink ref="C18" location="'НГРЭС Б2_П5'!A1" display="Няганская ГРЭС (БЛ 2) ДПМ"/>
    <hyperlink ref="C19" location="'НГРЭС Б3_П5'!A1" display="Няганская ГРЭС (БЛ 3) ДПМ"/>
    <hyperlink ref="C7" location="'ЧТЭЦ-1 ДМ_П5'!Область_печати" display="Челябинская ТЭЦ-1 (ТГ-12) НВ"/>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3" t="s">
        <v>20</v>
      </c>
      <c r="C1" s="24"/>
    </row>
    <row r="2" spans="1:3" x14ac:dyDescent="0.25">
      <c r="B2" s="23" t="s">
        <v>21</v>
      </c>
      <c r="C2" s="24"/>
    </row>
    <row r="3" spans="1:3" x14ac:dyDescent="0.25">
      <c r="B3" s="23"/>
      <c r="C3" s="24"/>
    </row>
    <row r="4" spans="1:3" x14ac:dyDescent="0.25">
      <c r="A4" s="63" t="s">
        <v>22</v>
      </c>
      <c r="B4" s="63"/>
    </row>
    <row r="5" spans="1:3" x14ac:dyDescent="0.25">
      <c r="A5" s="25"/>
      <c r="B5" s="25"/>
    </row>
    <row r="6" spans="1:3" x14ac:dyDescent="0.25">
      <c r="A6" s="25"/>
      <c r="B6" s="25"/>
    </row>
    <row r="7" spans="1:3" x14ac:dyDescent="0.25">
      <c r="A7" s="26" t="s">
        <v>23</v>
      </c>
      <c r="B7" s="26" t="s">
        <v>68</v>
      </c>
    </row>
    <row r="8" spans="1:3" x14ac:dyDescent="0.25">
      <c r="A8" s="26" t="s">
        <v>24</v>
      </c>
      <c r="B8" s="26" t="s">
        <v>69</v>
      </c>
    </row>
    <row r="9" spans="1:3" x14ac:dyDescent="0.25">
      <c r="A9" s="26" t="s">
        <v>25</v>
      </c>
      <c r="B9" s="26" t="s">
        <v>26</v>
      </c>
    </row>
    <row r="10" spans="1:3" x14ac:dyDescent="0.25">
      <c r="A10" s="26" t="s">
        <v>27</v>
      </c>
      <c r="B10" s="26" t="s">
        <v>26</v>
      </c>
    </row>
    <row r="11" spans="1:3" x14ac:dyDescent="0.25">
      <c r="A11" s="26" t="s">
        <v>28</v>
      </c>
      <c r="B11" s="26" t="s">
        <v>29</v>
      </c>
    </row>
    <row r="12" spans="1:3" x14ac:dyDescent="0.25">
      <c r="A12" s="26" t="s">
        <v>30</v>
      </c>
      <c r="B12" s="27">
        <v>997150001</v>
      </c>
    </row>
    <row r="13" spans="1:3" x14ac:dyDescent="0.25">
      <c r="A13" s="26" t="s">
        <v>31</v>
      </c>
      <c r="B13" s="26" t="s">
        <v>75</v>
      </c>
    </row>
    <row r="14" spans="1:3" x14ac:dyDescent="0.25">
      <c r="A14" s="26" t="s">
        <v>32</v>
      </c>
      <c r="B14" s="26" t="s">
        <v>76</v>
      </c>
    </row>
    <row r="15" spans="1:3" ht="45" x14ac:dyDescent="0.25">
      <c r="A15" s="26" t="s">
        <v>33</v>
      </c>
      <c r="B15" s="28" t="s">
        <v>34</v>
      </c>
    </row>
    <row r="16" spans="1:3" x14ac:dyDescent="0.25">
      <c r="A16" s="26" t="s">
        <v>35</v>
      </c>
      <c r="B16" s="29" t="s">
        <v>36</v>
      </c>
    </row>
    <row r="17" spans="1:2" x14ac:dyDescent="0.25">
      <c r="A17" s="25"/>
      <c r="B17" s="25"/>
    </row>
    <row r="18" spans="1:2" x14ac:dyDescent="0.25">
      <c r="A18" s="25"/>
      <c r="B18" s="25"/>
    </row>
    <row r="19" spans="1:2" x14ac:dyDescent="0.25">
      <c r="A19" s="25"/>
      <c r="B19" s="25"/>
    </row>
  </sheetData>
  <mergeCells count="1">
    <mergeCell ref="A4:B4"/>
  </mergeCells>
  <dataValidations count="19">
    <dataValidation allowBlank="1" showInputMessage="1" errorTitle="Ошибка" sqref="B12"/>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s>
  <hyperlinks>
    <hyperlink ref="B14"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Титульный!$C$9</f>
        <v>Челябинская ТЭЦ-1 (ТГ-10, ТГ-11)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[2]Анализ!$D$17</f>
        <v>885.78050790171926</v>
      </c>
      <c r="E10" s="36">
        <f>[2]Анализ!$E$17</f>
        <v>885.78050790171926</v>
      </c>
      <c r="F10" s="36">
        <f>[2]Анализ!$F$17</f>
        <v>885.78050790171926</v>
      </c>
      <c r="G10" s="36">
        <f>[2]Анализ!$G$17</f>
        <v>885.78050790171926</v>
      </c>
      <c r="H10" s="36">
        <f>[2]Анализ!$H$17</f>
        <v>885.78050790171926</v>
      </c>
      <c r="I10" s="36">
        <f>[2]Анализ!$I$17</f>
        <v>885.78050790171926</v>
      </c>
      <c r="J10" s="36">
        <f>[2]Анализ!$J$17</f>
        <v>885.78050790171926</v>
      </c>
      <c r="K10" s="36">
        <f>[2]Анализ!$K$17</f>
        <v>885.78050790171926</v>
      </c>
      <c r="L10" s="36">
        <f>[2]Анализ!$L$17</f>
        <v>885.78050790171926</v>
      </c>
      <c r="M10" s="36">
        <f>[2]Анализ!$M$17</f>
        <v>885.78050790171926</v>
      </c>
      <c r="N10" s="36">
        <f>[2]Анализ!$N$17</f>
        <v>885.78050790171926</v>
      </c>
      <c r="O10" s="36">
        <f>[2]Анализ!$O$17</f>
        <v>885.78050790171926</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[3]Анализ!B12</f>
        <v>885.78050790171926</v>
      </c>
      <c r="E16" s="36">
        <f>[3]Анализ!C12</f>
        <v>885.78050790171926</v>
      </c>
      <c r="F16" s="36">
        <f>[3]Анализ!D12</f>
        <v>885.78050790171926</v>
      </c>
      <c r="G16" s="36">
        <f>[3]Анализ!E12</f>
        <v>885.78050790171926</v>
      </c>
      <c r="H16" s="36">
        <f>[3]Анализ!F12</f>
        <v>885.78050790171926</v>
      </c>
      <c r="I16" s="36">
        <f>[3]Анализ!G12</f>
        <v>885.78050790171926</v>
      </c>
      <c r="J16" s="36">
        <f>[3]Анализ!H12</f>
        <v>979.36125694270288</v>
      </c>
      <c r="K16" s="36">
        <f>[3]Анализ!I12</f>
        <v>979.36125694270288</v>
      </c>
      <c r="L16" s="36">
        <f>[3]Анализ!J12</f>
        <v>979.36125694270288</v>
      </c>
      <c r="M16" s="36">
        <f>[3]Анализ!K12</f>
        <v>979.36125694270288</v>
      </c>
      <c r="N16" s="36">
        <f>[3]Анализ!L12</f>
        <v>979.36125694270288</v>
      </c>
      <c r="O16" s="36">
        <f>[3]Анализ!M12</f>
        <v>979.36125694270288</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[4]Топливо!$R$200</f>
        <v>959.36202991193659</v>
      </c>
      <c r="E22" s="36">
        <f>[4]Топливо!$X$200</f>
        <v>958.77837516674185</v>
      </c>
      <c r="F22" s="36">
        <f>[4]Топливо!$AD$200</f>
        <v>959.26971006227495</v>
      </c>
      <c r="G22" s="36">
        <f>[4]Топливо!$AJ$200</f>
        <v>958.08776260778325</v>
      </c>
      <c r="H22" s="36">
        <f>[4]Топливо!$AP$200</f>
        <v>958.66550723546902</v>
      </c>
      <c r="I22" s="36">
        <f>[4]Топливо!$AV$200</f>
        <v>958.58065952383015</v>
      </c>
      <c r="J22" s="47">
        <f>[4]Топливо!$BB$200</f>
        <v>1161.7000762587224</v>
      </c>
      <c r="K22" s="47">
        <f>[4]Топливо!$BH$200</f>
        <v>1162.9919160765185</v>
      </c>
      <c r="L22" s="47">
        <f>[4]Топливо!$BN$200</f>
        <v>1160.2239852227001</v>
      </c>
      <c r="M22" s="47">
        <f>[4]Топливо!$BT$200</f>
        <v>1159.0172438311297</v>
      </c>
      <c r="N22" s="47">
        <f>[4]Топливо!$BZ$200</f>
        <v>1159.0695260652885</v>
      </c>
      <c r="O22" s="47">
        <f>[4]Топливо!$CF$200</f>
        <v>1159.4345874328264</v>
      </c>
    </row>
    <row r="23" spans="1:15" x14ac:dyDescent="0.25">
      <c r="A23" s="33"/>
      <c r="B23" s="37" t="s">
        <v>65</v>
      </c>
      <c r="C23" s="35" t="s">
        <v>58</v>
      </c>
      <c r="D23" s="36">
        <f>[4]Топливо!$R$170</f>
        <v>894.76638309526777</v>
      </c>
      <c r="E23" s="36">
        <f>[4]Топливо!$X$170</f>
        <v>894.22091137078678</v>
      </c>
      <c r="F23" s="36">
        <f>[4]Топливо!$AD$170</f>
        <v>894.68010286193919</v>
      </c>
      <c r="G23" s="36">
        <f>[4]Топливо!$AJ$170</f>
        <v>893.57547907269463</v>
      </c>
      <c r="H23" s="36">
        <f>[4]Топливо!$AP$170</f>
        <v>894.11542732286819</v>
      </c>
      <c r="I23" s="36">
        <f>[4]Топливо!$AV$170</f>
        <v>894.03613039610286</v>
      </c>
      <c r="J23" s="47">
        <f>[4]Топливо!$BB$170</f>
        <v>1083.7608189333853</v>
      </c>
      <c r="K23" s="47">
        <f>[4]Топливо!$BH$170</f>
        <v>1084.9681458659049</v>
      </c>
      <c r="L23" s="47">
        <f>[4]Топливо!$BN$170</f>
        <v>1082.3812946006542</v>
      </c>
      <c r="M23" s="47">
        <f>[4]Топливо!$BT$170</f>
        <v>1081.2534989075978</v>
      </c>
      <c r="N23" s="47">
        <f>[4]Топливо!$BZ$170</f>
        <v>1081.3023608086808</v>
      </c>
      <c r="O23" s="47">
        <f>[4]Топливо!$CF$170</f>
        <v>1081.643539656847</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O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Титульный!C10</f>
        <v>Челябинская ТЭЦ-1 (ТГ-12)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t="str">
        <f>[3]Анализ!B31</f>
        <v>х</v>
      </c>
      <c r="E10" s="36" t="str">
        <f>[3]Анализ!C31</f>
        <v>х</v>
      </c>
      <c r="F10" s="36" t="str">
        <f>[3]Анализ!D31</f>
        <v>х</v>
      </c>
      <c r="G10" s="36" t="str">
        <f>[3]Анализ!E31</f>
        <v>х</v>
      </c>
      <c r="H10" s="36" t="str">
        <f>[3]Анализ!F31</f>
        <v>х</v>
      </c>
      <c r="I10" s="36" t="str">
        <f>[3]Анализ!G31</f>
        <v>х</v>
      </c>
      <c r="J10" s="36" t="str">
        <f>[3]Анализ!H31</f>
        <v>х</v>
      </c>
      <c r="K10" s="36" t="str">
        <f>[3]Анализ!I31</f>
        <v>х</v>
      </c>
      <c r="L10" s="36" t="str">
        <f>[3]Анализ!J31</f>
        <v>х</v>
      </c>
      <c r="M10" s="36" t="str">
        <f>[3]Анализ!K31</f>
        <v>х</v>
      </c>
      <c r="N10" s="36" t="str">
        <f>[3]Анализ!L31</f>
        <v>х</v>
      </c>
      <c r="O10" s="36" t="str">
        <f>[3]Анализ!M31</f>
        <v>х</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t="str">
        <f>[3]Анализ!B13</f>
        <v>х</v>
      </c>
      <c r="E16" s="36" t="str">
        <f>[3]Анализ!C13</f>
        <v>х</v>
      </c>
      <c r="F16" s="36" t="str">
        <f>[3]Анализ!D13</f>
        <v>х</v>
      </c>
      <c r="G16" s="36" t="str">
        <f>[3]Анализ!E13</f>
        <v>х</v>
      </c>
      <c r="H16" s="36" t="str">
        <f>[3]Анализ!F13</f>
        <v>х</v>
      </c>
      <c r="I16" s="36" t="str">
        <f>[3]Анализ!G13</f>
        <v>х</v>
      </c>
      <c r="J16" s="36" t="str">
        <f>[3]Анализ!H13</f>
        <v>х</v>
      </c>
      <c r="K16" s="36" t="str">
        <f>[3]Анализ!I13</f>
        <v>х</v>
      </c>
      <c r="L16" s="36">
        <f>[3]Анализ!J13</f>
        <v>1005.6157763367092</v>
      </c>
      <c r="M16" s="36">
        <f>[3]Анализ!K13</f>
        <v>1005.6157763367091</v>
      </c>
      <c r="N16" s="36">
        <f>[3]Анализ!L13</f>
        <v>1005.6157763367089</v>
      </c>
      <c r="O16" s="36">
        <f>[3]Анализ!M13</f>
        <v>1005.6157763367092</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[5]Топливо!$R$200</f>
        <v>954.03251145039098</v>
      </c>
      <c r="E22" s="36">
        <f>[5]Топливо!$X$200</f>
        <v>954.03251145039098</v>
      </c>
      <c r="F22" s="36">
        <f>[5]Топливо!$AD$200</f>
        <v>954.03251145039098</v>
      </c>
      <c r="G22" s="36">
        <f>[5]Топливо!$AJ$200</f>
        <v>954.0325114503911</v>
      </c>
      <c r="H22" s="36">
        <f>[5]Топливо!$AP$200</f>
        <v>954.03251145039064</v>
      </c>
      <c r="I22" s="36">
        <f>[5]Топливо!$AV$200</f>
        <v>954.03251145039076</v>
      </c>
      <c r="J22" s="47">
        <f>[5]Топливо!$BB$200</f>
        <v>1153.2066871756626</v>
      </c>
      <c r="K22" s="47">
        <f>[5]Топливо!$BH$200</f>
        <v>1153.2066871756629</v>
      </c>
      <c r="L22" s="47">
        <f>[5]Топливо!$BN$200</f>
        <v>1153.2066871756624</v>
      </c>
      <c r="M22" s="47">
        <f>[5]Топливо!$BT$200</f>
        <v>1153.2066871756626</v>
      </c>
      <c r="N22" s="47">
        <f>[5]Топливо!$BZ$200</f>
        <v>1153.2066871756626</v>
      </c>
      <c r="O22" s="47">
        <f>[5]Топливо!$CF$200</f>
        <v>1153.2066871756626</v>
      </c>
    </row>
    <row r="23" spans="1:15" x14ac:dyDescent="0.25">
      <c r="A23" s="33"/>
      <c r="B23" s="37" t="s">
        <v>65</v>
      </c>
      <c r="C23" s="35" t="s">
        <v>58</v>
      </c>
      <c r="D23" s="36">
        <f>[5]Топливо!$R$170</f>
        <v>889.78552471999149</v>
      </c>
      <c r="E23" s="36">
        <f>[5]Топливо!$X$170</f>
        <v>889.78552471999149</v>
      </c>
      <c r="F23" s="36">
        <f>[5]Топливо!$AD$170</f>
        <v>889.78552471999149</v>
      </c>
      <c r="G23" s="36">
        <f>[5]Топливо!$AJ$170</f>
        <v>889.7855247199916</v>
      </c>
      <c r="H23" s="36">
        <f>[5]Топливо!$AP$170</f>
        <v>889.78552471999126</v>
      </c>
      <c r="I23" s="36">
        <f>[5]Топливо!$AV$170</f>
        <v>889.78552471999137</v>
      </c>
      <c r="J23" s="47">
        <f>[5]Топливо!$BB$170</f>
        <v>1075.8230721267873</v>
      </c>
      <c r="K23" s="47">
        <f>[5]Топливо!$BH$170</f>
        <v>1075.8230721267876</v>
      </c>
      <c r="L23" s="47">
        <f>[5]Топливо!$BN$170</f>
        <v>1075.8230721267871</v>
      </c>
      <c r="M23" s="47">
        <f>[5]Топливо!$BT$170</f>
        <v>1075.8230721267873</v>
      </c>
      <c r="N23" s="47">
        <f>[5]Топливо!$BZ$170</f>
        <v>1075.8230721267873</v>
      </c>
      <c r="O23" s="47">
        <f>[5]Топливо!$CF$170</f>
        <v>1075.8230721267873</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O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Титульный!$C$11</f>
        <v>Челябинская ТЭЦ-2</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[2]Анализ!$D$18</f>
        <v>1157.5194392462422</v>
      </c>
      <c r="E10" s="36">
        <f>[2]Анализ!$E$18</f>
        <v>1157.5194392462422</v>
      </c>
      <c r="F10" s="36">
        <f>[2]Анализ!$F$18</f>
        <v>1157.5194392462422</v>
      </c>
      <c r="G10" s="36">
        <f>[2]Анализ!$G$18</f>
        <v>1157.5194392462422</v>
      </c>
      <c r="H10" s="36">
        <f>[2]Анализ!$H$18</f>
        <v>1157.5194392462422</v>
      </c>
      <c r="I10" s="36">
        <f>[2]Анализ!$I$18</f>
        <v>1157.5194392462422</v>
      </c>
      <c r="J10" s="36">
        <f>[2]Анализ!$J$18</f>
        <v>1157.5194392462422</v>
      </c>
      <c r="K10" s="36">
        <f>[2]Анализ!$K$18</f>
        <v>1157.5194392462422</v>
      </c>
      <c r="L10" s="36">
        <f>[2]Анализ!$L$18</f>
        <v>1157.5194392462422</v>
      </c>
      <c r="M10" s="36">
        <f>[2]Анализ!$M$18</f>
        <v>1157.5194392462422</v>
      </c>
      <c r="N10" s="36">
        <f>[2]Анализ!$N$18</f>
        <v>1157.5194392462422</v>
      </c>
      <c r="O10" s="36">
        <f>[2]Анализ!$O$18</f>
        <v>1157.5194392462422</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[3]Анализ!B14</f>
        <v>1109.8056034476024</v>
      </c>
      <c r="E16" s="36">
        <f>[3]Анализ!C14</f>
        <v>1109.8056034476024</v>
      </c>
      <c r="F16" s="36">
        <f>[3]Анализ!D14</f>
        <v>1109.8056034476024</v>
      </c>
      <c r="G16" s="36">
        <f>[3]Анализ!E14</f>
        <v>1109.8056034476024</v>
      </c>
      <c r="H16" s="36">
        <f>[3]Анализ!F14</f>
        <v>1109.8056034476024</v>
      </c>
      <c r="I16" s="36">
        <f>[3]Анализ!G14</f>
        <v>1109.8056034476024</v>
      </c>
      <c r="J16" s="36">
        <f>[3]Анализ!H14</f>
        <v>1109.8056034476024</v>
      </c>
      <c r="K16" s="36">
        <f>[3]Анализ!I14</f>
        <v>1109.8056034476024</v>
      </c>
      <c r="L16" s="36">
        <f>[3]Анализ!J14</f>
        <v>1109.8056034476024</v>
      </c>
      <c r="M16" s="36">
        <f>[3]Анализ!K14</f>
        <v>1109.8056034476024</v>
      </c>
      <c r="N16" s="36">
        <f>[3]Анализ!L14</f>
        <v>1109.8056034476024</v>
      </c>
      <c r="O16" s="36">
        <f>[3]Анализ!M14</f>
        <v>1109.8056034476024</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[6]Топливо!$R$239</f>
        <v>1128.3086858464019</v>
      </c>
      <c r="E22" s="36">
        <f>[6]Топливо!$X$239</f>
        <v>1128.0392419189316</v>
      </c>
      <c r="F22" s="36">
        <f>[6]Топливо!$AD$239</f>
        <v>1128.098174440652</v>
      </c>
      <c r="G22" s="36">
        <f>[6]Топливо!$AJ$239</f>
        <v>1129.8907102212427</v>
      </c>
      <c r="H22" s="36">
        <f>[6]Топливо!$AP$239</f>
        <v>1131.1663713906453</v>
      </c>
      <c r="I22" s="36">
        <f>[6]Топливо!$AV$239</f>
        <v>1131.5969146992113</v>
      </c>
      <c r="J22" s="47">
        <f>[6]Топливо!$BB$239</f>
        <v>1370.3680288228493</v>
      </c>
      <c r="K22" s="47">
        <f>[6]Топливо!$BH$239</f>
        <v>1367.1599567885571</v>
      </c>
      <c r="L22" s="47">
        <f>[6]Топливо!$BN$239</f>
        <v>1369.4629109677021</v>
      </c>
      <c r="M22" s="47">
        <f>[6]Топливо!$BT$239</f>
        <v>1365.9135139181972</v>
      </c>
      <c r="N22" s="47">
        <f>[6]Топливо!$BZ$239</f>
        <v>1365.292858656667</v>
      </c>
      <c r="O22" s="47">
        <f>[6]Топливо!$CF$239</f>
        <v>1363.6632342909329</v>
      </c>
    </row>
    <row r="23" spans="1:15" x14ac:dyDescent="0.25">
      <c r="A23" s="33"/>
      <c r="B23" s="37" t="s">
        <v>65</v>
      </c>
      <c r="C23" s="35" t="s">
        <v>58</v>
      </c>
      <c r="D23" s="36">
        <f>[6]Топливо!$R$203</f>
        <v>1052.6604540620579</v>
      </c>
      <c r="E23" s="36">
        <f>[6]Топливо!$X$203</f>
        <v>1052.4086373074126</v>
      </c>
      <c r="F23" s="36">
        <f>[6]Топливо!$AD$203</f>
        <v>1052.4637144305159</v>
      </c>
      <c r="G23" s="36">
        <f>[6]Топливо!$AJ$203</f>
        <v>1054.1389815151799</v>
      </c>
      <c r="H23" s="36">
        <f>[6]Топливо!$AP$203</f>
        <v>1055.3311882155563</v>
      </c>
      <c r="I23" s="36">
        <f>[6]Топливо!$AV$203</f>
        <v>1055.7335651394499</v>
      </c>
      <c r="J23" s="47">
        <f>[6]Топливо!$BB$203</f>
        <v>1278.7775970307002</v>
      </c>
      <c r="K23" s="47">
        <f>[6]Топливо!$BH$203</f>
        <v>1275.7793988678102</v>
      </c>
      <c r="L23" s="47">
        <f>[6]Топливо!$BN$203</f>
        <v>1277.9316924931795</v>
      </c>
      <c r="M23" s="47">
        <f>[6]Топливо!$BT$203</f>
        <v>1274.6144989889692</v>
      </c>
      <c r="N23" s="47">
        <f>[6]Топливо!$BZ$203</f>
        <v>1274.0344473426794</v>
      </c>
      <c r="O23" s="47">
        <f>[6]Топливо!$CF$203</f>
        <v>1272.5114339167596</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O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Титульный!$C$12</f>
        <v>Челябинская ТЭЦ-3 без ДПМ/НВ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[2]Анализ!$D$19</f>
        <v>932.32300609573201</v>
      </c>
      <c r="E10" s="36">
        <f>[2]Анализ!$E$19</f>
        <v>932.32300609573201</v>
      </c>
      <c r="F10" s="36">
        <f>[2]Анализ!$F$19</f>
        <v>932.32300609573201</v>
      </c>
      <c r="G10" s="36">
        <f>[2]Анализ!$G$19</f>
        <v>932.32300609573201</v>
      </c>
      <c r="H10" s="36">
        <f>[2]Анализ!$H$19</f>
        <v>932.32300609573201</v>
      </c>
      <c r="I10" s="36">
        <f>[2]Анализ!$I$19</f>
        <v>932.32300609573201</v>
      </c>
      <c r="J10" s="36">
        <f>[2]Анализ!$J$19</f>
        <v>932.32300609573201</v>
      </c>
      <c r="K10" s="36">
        <f>[2]Анализ!$K$19</f>
        <v>932.32300609573201</v>
      </c>
      <c r="L10" s="36">
        <f>[2]Анализ!$L$19</f>
        <v>932.32300609573201</v>
      </c>
      <c r="M10" s="36">
        <f>[2]Анализ!$M$19</f>
        <v>932.32300609573201</v>
      </c>
      <c r="N10" s="36">
        <f>[2]Анализ!$N$19</f>
        <v>932.32300609573201</v>
      </c>
      <c r="O10" s="36">
        <f>[2]Анализ!$O$19</f>
        <v>932.32300609573201</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[3]Анализ!B15</f>
        <v>932.32300609573201</v>
      </c>
      <c r="E16" s="36">
        <f>[3]Анализ!C15</f>
        <v>932.32300609573201</v>
      </c>
      <c r="F16" s="36">
        <f>[3]Анализ!D15</f>
        <v>932.32300609573201</v>
      </c>
      <c r="G16" s="36">
        <f>[3]Анализ!E15</f>
        <v>932.32300609573201</v>
      </c>
      <c r="H16" s="36">
        <f>[3]Анализ!F15</f>
        <v>932.32300609573201</v>
      </c>
      <c r="I16" s="36">
        <f>[3]Анализ!G15</f>
        <v>932.32300609573201</v>
      </c>
      <c r="J16" s="36">
        <f>[3]Анализ!H15</f>
        <v>1027.8678356904531</v>
      </c>
      <c r="K16" s="36">
        <f>[3]Анализ!I15</f>
        <v>1027.8678356904531</v>
      </c>
      <c r="L16" s="36">
        <f>[3]Анализ!J15</f>
        <v>1027.8678356904531</v>
      </c>
      <c r="M16" s="36">
        <f>[3]Анализ!K15</f>
        <v>1027.8678356904531</v>
      </c>
      <c r="N16" s="36">
        <f>[3]Анализ!L15</f>
        <v>1027.8678356904531</v>
      </c>
      <c r="O16" s="36">
        <f>[3]Анализ!M15</f>
        <v>1027.8678356904531</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[7]Топливо!$R$200</f>
        <v>1136.8579132383038</v>
      </c>
      <c r="E22" s="36">
        <f>[7]Топливо!$X$200</f>
        <v>1136.8138143094736</v>
      </c>
      <c r="F22" s="36">
        <f>[7]Топливо!$AD$200</f>
        <v>1136.864974667332</v>
      </c>
      <c r="G22" s="36">
        <f>[7]Топливо!$AJ$200</f>
        <v>1137.0538542589734</v>
      </c>
      <c r="H22" s="36">
        <f>[7]Топливо!$AP$200</f>
        <v>1138.3523190150661</v>
      </c>
      <c r="I22" s="36">
        <f>[7]Топливо!$AV$200</f>
        <v>1135.7294441241604</v>
      </c>
      <c r="J22" s="47">
        <f>[7]Топливо!$BB$200</f>
        <v>1382.7679800302574</v>
      </c>
      <c r="K22" s="47">
        <f>[7]Топливо!$BH$200</f>
        <v>1381.0178881278352</v>
      </c>
      <c r="L22" s="47">
        <f>[7]Топливо!$BN$200</f>
        <v>1377.1689423224532</v>
      </c>
      <c r="M22" s="47">
        <f>[7]Топливо!$BT$200</f>
        <v>1374.2406277155644</v>
      </c>
      <c r="N22" s="47">
        <f>[7]Топливо!$BZ$200</f>
        <v>1375.0945795217949</v>
      </c>
      <c r="O22" s="47">
        <f>[7]Топливо!$CF$200</f>
        <v>1376.0846528141524</v>
      </c>
    </row>
    <row r="23" spans="1:15" x14ac:dyDescent="0.25">
      <c r="A23" s="33"/>
      <c r="B23" s="37" t="s">
        <v>65</v>
      </c>
      <c r="C23" s="35" t="s">
        <v>58</v>
      </c>
      <c r="D23" s="36">
        <f>[7]Топливо!$R$170</f>
        <v>1060.6503862040222</v>
      </c>
      <c r="E23" s="36">
        <f>[7]Топливо!$X$170</f>
        <v>1060.6091722518445</v>
      </c>
      <c r="F23" s="36">
        <f>[7]Топливо!$AD$170</f>
        <v>1060.6569856704036</v>
      </c>
      <c r="G23" s="36">
        <f>[7]Топливо!$AJ$170</f>
        <v>1060.8335086532461</v>
      </c>
      <c r="H23" s="36">
        <f>[7]Топливо!$AP$170</f>
        <v>1062.0470271168842</v>
      </c>
      <c r="I23" s="36">
        <f>[7]Топливо!$AV$170</f>
        <v>1059.5957421721125</v>
      </c>
      <c r="J23" s="47">
        <f>[7]Топливо!$BB$170</f>
        <v>1290.3663364768759</v>
      </c>
      <c r="K23" s="47">
        <f>[7]Топливо!$BH$170</f>
        <v>1288.7307365680701</v>
      </c>
      <c r="L23" s="47">
        <f>[7]Топливо!$BN$170</f>
        <v>1285.1335909555637</v>
      </c>
      <c r="M23" s="47">
        <f>[7]Топливо!$BT$170</f>
        <v>1282.3968483323031</v>
      </c>
      <c r="N23" s="47">
        <f>[7]Топливо!$BZ$170</f>
        <v>1283.1949341325185</v>
      </c>
      <c r="O23" s="47">
        <f>[7]Топливо!$CF$170</f>
        <v>1284.1202362749086</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Титульный!$C$13</f>
        <v>Челябинская ТЭЦ-3 (БЛ 3) НВ</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[2]Анализ!$D$20</f>
        <v>975.41688744132261</v>
      </c>
      <c r="E10" s="36">
        <f>[2]Анализ!$E$20</f>
        <v>975.41688744132261</v>
      </c>
      <c r="F10" s="36">
        <f>[2]Анализ!$F$20</f>
        <v>975.41688744132261</v>
      </c>
      <c r="G10" s="36">
        <f>[2]Анализ!$G$20</f>
        <v>975.41688744132261</v>
      </c>
      <c r="H10" s="36">
        <f>[2]Анализ!$H$20</f>
        <v>975.41688744132261</v>
      </c>
      <c r="I10" s="36">
        <f>[2]Анализ!$I$20</f>
        <v>975.41688744132261</v>
      </c>
      <c r="J10" s="36">
        <f>[2]Анализ!$J$20</f>
        <v>975.41688744132261</v>
      </c>
      <c r="K10" s="36">
        <f>[2]Анализ!$K$20</f>
        <v>975.41688744132261</v>
      </c>
      <c r="L10" s="36">
        <f>[2]Анализ!$L$20</f>
        <v>975.41688744132261</v>
      </c>
      <c r="M10" s="36">
        <f>[2]Анализ!$M$20</f>
        <v>975.41688744132261</v>
      </c>
      <c r="N10" s="36">
        <f>[2]Анализ!$N$20</f>
        <v>975.41688744132261</v>
      </c>
      <c r="O10" s="36">
        <f>[2]Анализ!$O$20</f>
        <v>975.41688744132261</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[3]Анализ!B16</f>
        <v>975.41688744132261</v>
      </c>
      <c r="E16" s="36">
        <f>[3]Анализ!C16</f>
        <v>975.41688744132261</v>
      </c>
      <c r="F16" s="36">
        <f>[3]Анализ!D16</f>
        <v>975.41688744132261</v>
      </c>
      <c r="G16" s="36">
        <f>[3]Анализ!E16</f>
        <v>975.41688744132261</v>
      </c>
      <c r="H16" s="36">
        <f>[3]Анализ!F16</f>
        <v>975.41688744132261</v>
      </c>
      <c r="I16" s="36">
        <f>[3]Анализ!G16</f>
        <v>975.41688744132261</v>
      </c>
      <c r="J16" s="36">
        <f>[3]Анализ!H16</f>
        <v>1076.8606332570866</v>
      </c>
      <c r="K16" s="36">
        <f>[3]Анализ!I16</f>
        <v>1076.8606332570866</v>
      </c>
      <c r="L16" s="36">
        <f>[3]Анализ!J16</f>
        <v>1076.8606332570866</v>
      </c>
      <c r="M16" s="36">
        <f>[3]Анализ!K16</f>
        <v>1076.8606332570866</v>
      </c>
      <c r="N16" s="36">
        <f>[3]Анализ!L16</f>
        <v>1076.8606332570866</v>
      </c>
      <c r="O16" s="36">
        <f>[3]Анализ!M16</f>
        <v>1076.8606332570866</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[8]Топливо!$R$200</f>
        <v>1239.5041934630999</v>
      </c>
      <c r="E22" s="36">
        <f>[8]Топливо!$X$200</f>
        <v>1240.2817557600272</v>
      </c>
      <c r="F22" s="36">
        <f>[8]Топливо!$AD$200</f>
        <v>1240.1995619247687</v>
      </c>
      <c r="G22" s="36">
        <f>[8]Топливо!$AJ$200</f>
        <v>1237.4933550165028</v>
      </c>
      <c r="H22" s="36">
        <f>[8]Топливо!$AP$200</f>
        <v>1238.0139571664668</v>
      </c>
      <c r="I22" s="36">
        <f>[8]Топливо!$AV$200</f>
        <v>1238.4821068582196</v>
      </c>
      <c r="J22" s="47">
        <f>[8]Топливо!$BB$200</f>
        <v>1497.4358722941665</v>
      </c>
      <c r="K22" s="47">
        <f>[8]Топливо!$BH$200</f>
        <v>1497.785696629654</v>
      </c>
      <c r="L22" s="47">
        <f>[8]Топливо!$BN$200</f>
        <v>1501.0547610004894</v>
      </c>
      <c r="M22" s="47">
        <f>[8]Топливо!$BT$200</f>
        <v>1499.7113037798126</v>
      </c>
      <c r="N22" s="47">
        <f>[8]Топливо!$BZ$200</f>
        <v>1521.7129845936045</v>
      </c>
      <c r="O22" s="47">
        <f>[8]Топливо!$CF$200</f>
        <v>1501.5134239511019</v>
      </c>
    </row>
    <row r="23" spans="1:15" x14ac:dyDescent="0.25">
      <c r="A23" s="33"/>
      <c r="B23" s="37" t="s">
        <v>65</v>
      </c>
      <c r="C23" s="35" t="s">
        <v>58</v>
      </c>
      <c r="D23" s="36">
        <f>[8]Топливо!$R$170</f>
        <v>1156.5814892178503</v>
      </c>
      <c r="E23" s="36">
        <f>[8]Топливо!$X$170</f>
        <v>1157.3081829532964</v>
      </c>
      <c r="F23" s="36">
        <f>[8]Топливо!$AD$170</f>
        <v>1157.2313662848305</v>
      </c>
      <c r="G23" s="36">
        <f>[8]Топливо!$AJ$170</f>
        <v>1154.7022009500026</v>
      </c>
      <c r="H23" s="36">
        <f>[8]Топливо!$AP$170</f>
        <v>1155.1887450153895</v>
      </c>
      <c r="I23" s="36">
        <f>[8]Топливо!$AV$170</f>
        <v>1155.6262680917939</v>
      </c>
      <c r="J23" s="47">
        <f>[8]Топливо!$BB$170</f>
        <v>1397.5325909291275</v>
      </c>
      <c r="K23" s="47">
        <f>[8]Топливо!$BH$170</f>
        <v>1397.8595295604241</v>
      </c>
      <c r="L23" s="47">
        <f>[8]Топливо!$BN$170</f>
        <v>1400.9147299069994</v>
      </c>
      <c r="M23" s="47">
        <f>[8]Топливо!$BT$170</f>
        <v>1399.6591624110397</v>
      </c>
      <c r="N23" s="47">
        <f>[8]Топливо!$BZ$170</f>
        <v>1420.2214809286022</v>
      </c>
      <c r="O23" s="47">
        <f>[8]Топливо!$CF$170</f>
        <v>1401.3433868701886</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4" sqref="A4:B4"/>
      <selection pane="topRight" activeCell="A4" sqref="A4:B4"/>
      <selection pane="bottomLeft" activeCell="A4" sqref="A4:B4"/>
      <selection pane="bottomRight" activeCell="A4" sqref="A4:B4"/>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37</v>
      </c>
    </row>
    <row r="2" spans="1:15" x14ac:dyDescent="0.25">
      <c r="F2" s="30"/>
      <c r="O2" s="31" t="s">
        <v>38</v>
      </c>
    </row>
    <row r="3" spans="1:15" x14ac:dyDescent="0.25">
      <c r="F3" s="30"/>
    </row>
    <row r="4" spans="1:15" ht="12.75" customHeight="1" x14ac:dyDescent="0.25">
      <c r="A4" s="53" t="s">
        <v>39</v>
      </c>
      <c r="B4" s="53"/>
      <c r="C4" s="53"/>
      <c r="D4" s="53"/>
      <c r="E4" s="53"/>
      <c r="F4" s="53"/>
      <c r="G4" s="53"/>
      <c r="H4" s="53"/>
      <c r="I4" s="53"/>
      <c r="J4" s="53"/>
      <c r="K4" s="53"/>
      <c r="L4" s="53"/>
      <c r="M4" s="53"/>
      <c r="N4" s="53"/>
      <c r="O4" s="53"/>
    </row>
    <row r="5" spans="1:15" ht="12.75" customHeight="1" x14ac:dyDescent="0.25">
      <c r="A5" s="53" t="str">
        <f>Титульный!$C$14</f>
        <v>Челябинская ТЭЦ-4 (БЛ 1) ДПМ</v>
      </c>
      <c r="B5" s="53"/>
      <c r="C5" s="53"/>
      <c r="D5" s="53"/>
      <c r="E5" s="53"/>
      <c r="F5" s="53"/>
      <c r="G5" s="53"/>
      <c r="H5" s="53"/>
      <c r="I5" s="53"/>
      <c r="J5" s="53"/>
      <c r="K5" s="53"/>
      <c r="L5" s="53"/>
      <c r="M5" s="53"/>
      <c r="N5" s="53"/>
      <c r="O5" s="53"/>
    </row>
    <row r="7" spans="1:15" ht="12.75" customHeight="1" x14ac:dyDescent="0.25">
      <c r="A7" s="67" t="s">
        <v>40</v>
      </c>
      <c r="B7" s="68"/>
      <c r="C7" s="68"/>
      <c r="D7" s="68"/>
      <c r="E7" s="68"/>
      <c r="F7" s="68"/>
      <c r="G7" s="68"/>
      <c r="H7" s="68"/>
      <c r="I7" s="68"/>
      <c r="J7" s="68"/>
      <c r="K7" s="68"/>
      <c r="L7" s="68"/>
      <c r="M7" s="68"/>
      <c r="N7" s="68"/>
      <c r="O7" s="68"/>
    </row>
    <row r="8" spans="1:15" s="1" customFormat="1" ht="12.75" customHeight="1" x14ac:dyDescent="0.25">
      <c r="A8" s="65" t="s">
        <v>41</v>
      </c>
      <c r="B8" s="65" t="s">
        <v>42</v>
      </c>
      <c r="C8" s="65" t="s">
        <v>43</v>
      </c>
      <c r="D8" s="65">
        <f>D14-1</f>
        <v>2023</v>
      </c>
      <c r="E8" s="65"/>
      <c r="F8" s="65"/>
      <c r="G8" s="65"/>
      <c r="H8" s="65"/>
      <c r="I8" s="65"/>
      <c r="J8" s="65"/>
      <c r="K8" s="65"/>
      <c r="L8" s="65"/>
      <c r="M8" s="65"/>
      <c r="N8" s="65"/>
      <c r="O8" s="65"/>
    </row>
    <row r="9" spans="1:15" s="1" customFormat="1" x14ac:dyDescent="0.25">
      <c r="A9" s="65"/>
      <c r="B9" s="65"/>
      <c r="C9" s="65"/>
      <c r="D9" s="32" t="s">
        <v>44</v>
      </c>
      <c r="E9" s="32" t="s">
        <v>45</v>
      </c>
      <c r="F9" s="32" t="s">
        <v>46</v>
      </c>
      <c r="G9" s="32" t="s">
        <v>47</v>
      </c>
      <c r="H9" s="32" t="s">
        <v>48</v>
      </c>
      <c r="I9" s="32" t="s">
        <v>49</v>
      </c>
      <c r="J9" s="32" t="s">
        <v>50</v>
      </c>
      <c r="K9" s="32" t="s">
        <v>51</v>
      </c>
      <c r="L9" s="32" t="s">
        <v>52</v>
      </c>
      <c r="M9" s="32" t="s">
        <v>53</v>
      </c>
      <c r="N9" s="32" t="s">
        <v>54</v>
      </c>
      <c r="O9" s="32" t="s">
        <v>55</v>
      </c>
    </row>
    <row r="10" spans="1:15" ht="12.75" customHeight="1" x14ac:dyDescent="0.25">
      <c r="A10" s="33" t="s">
        <v>56</v>
      </c>
      <c r="B10" s="34" t="s">
        <v>57</v>
      </c>
      <c r="C10" s="35" t="s">
        <v>58</v>
      </c>
      <c r="D10" s="36">
        <f>[2]Анализ!$D$13</f>
        <v>985.71984305173225</v>
      </c>
      <c r="E10" s="36">
        <f>[2]Анализ!$E$13</f>
        <v>985.71984305173225</v>
      </c>
      <c r="F10" s="36">
        <f>[2]Анализ!$F$13</f>
        <v>985.71984305173225</v>
      </c>
      <c r="G10" s="36">
        <f>[2]Анализ!$G$13</f>
        <v>985.71984305173225</v>
      </c>
      <c r="H10" s="36">
        <f>[2]Анализ!$H$13</f>
        <v>985.71984305173225</v>
      </c>
      <c r="I10" s="36">
        <f>[2]Анализ!$I$13</f>
        <v>985.71984305173225</v>
      </c>
      <c r="J10" s="36">
        <f>[2]Анализ!$J$13</f>
        <v>985.71984305173225</v>
      </c>
      <c r="K10" s="36">
        <f>[2]Анализ!$K$13</f>
        <v>985.71984305173225</v>
      </c>
      <c r="L10" s="36">
        <f>[2]Анализ!$L$13</f>
        <v>985.71984305173225</v>
      </c>
      <c r="M10" s="36">
        <f>[2]Анализ!$M$13</f>
        <v>985.71984305173225</v>
      </c>
      <c r="N10" s="36">
        <f>[2]Анализ!$N$13</f>
        <v>985.71984305173225</v>
      </c>
      <c r="O10" s="36">
        <f>[2]Анализ!$O$13</f>
        <v>985.71984305173225</v>
      </c>
    </row>
    <row r="11" spans="1:15" ht="12.75" customHeight="1" x14ac:dyDescent="0.25">
      <c r="A11" s="33"/>
      <c r="B11" s="37" t="s">
        <v>59</v>
      </c>
      <c r="C11" s="35" t="s">
        <v>58</v>
      </c>
      <c r="D11" s="46" t="s">
        <v>60</v>
      </c>
      <c r="E11" s="46" t="s">
        <v>60</v>
      </c>
      <c r="F11" s="46" t="s">
        <v>60</v>
      </c>
      <c r="G11" s="46" t="s">
        <v>60</v>
      </c>
      <c r="H11" s="46" t="s">
        <v>60</v>
      </c>
      <c r="I11" s="46" t="s">
        <v>60</v>
      </c>
      <c r="J11" s="46" t="s">
        <v>60</v>
      </c>
      <c r="K11" s="46" t="s">
        <v>60</v>
      </c>
      <c r="L11" s="46" t="s">
        <v>60</v>
      </c>
      <c r="M11" s="46" t="s">
        <v>60</v>
      </c>
      <c r="N11" s="46" t="s">
        <v>60</v>
      </c>
      <c r="O11" s="46" t="s">
        <v>60</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61</v>
      </c>
      <c r="B13" s="68"/>
      <c r="C13" s="68"/>
      <c r="D13" s="68"/>
      <c r="E13" s="68"/>
      <c r="F13" s="68"/>
      <c r="G13" s="68"/>
      <c r="H13" s="68"/>
      <c r="I13" s="68"/>
      <c r="J13" s="68"/>
      <c r="K13" s="68"/>
      <c r="L13" s="68"/>
      <c r="M13" s="68"/>
      <c r="N13" s="68"/>
      <c r="O13" s="68"/>
    </row>
    <row r="14" spans="1:15" ht="12.75" customHeight="1" x14ac:dyDescent="0.25">
      <c r="A14" s="65" t="s">
        <v>41</v>
      </c>
      <c r="B14" s="65" t="s">
        <v>42</v>
      </c>
      <c r="C14" s="65" t="s">
        <v>43</v>
      </c>
      <c r="D14" s="65">
        <f>D20-1</f>
        <v>2024</v>
      </c>
      <c r="E14" s="65"/>
      <c r="F14" s="65"/>
      <c r="G14" s="65"/>
      <c r="H14" s="65"/>
      <c r="I14" s="65"/>
      <c r="J14" s="65"/>
      <c r="K14" s="65"/>
      <c r="L14" s="65"/>
      <c r="M14" s="65"/>
      <c r="N14" s="65"/>
      <c r="O14" s="65"/>
    </row>
    <row r="15" spans="1:15" ht="12.75" customHeight="1" x14ac:dyDescent="0.25">
      <c r="A15" s="65"/>
      <c r="B15" s="65"/>
      <c r="C15" s="65"/>
      <c r="D15" s="32" t="s">
        <v>44</v>
      </c>
      <c r="E15" s="32" t="s">
        <v>45</v>
      </c>
      <c r="F15" s="32" t="s">
        <v>46</v>
      </c>
      <c r="G15" s="32" t="s">
        <v>47</v>
      </c>
      <c r="H15" s="32" t="s">
        <v>48</v>
      </c>
      <c r="I15" s="32" t="s">
        <v>49</v>
      </c>
      <c r="J15" s="32" t="s">
        <v>50</v>
      </c>
      <c r="K15" s="32" t="s">
        <v>51</v>
      </c>
      <c r="L15" s="32" t="s">
        <v>52</v>
      </c>
      <c r="M15" s="32" t="s">
        <v>53</v>
      </c>
      <c r="N15" s="32" t="s">
        <v>54</v>
      </c>
      <c r="O15" s="32" t="s">
        <v>55</v>
      </c>
    </row>
    <row r="16" spans="1:15" ht="12.75" customHeight="1" x14ac:dyDescent="0.25">
      <c r="A16" s="33" t="s">
        <v>62</v>
      </c>
      <c r="B16" s="34" t="s">
        <v>57</v>
      </c>
      <c r="C16" s="35" t="s">
        <v>58</v>
      </c>
      <c r="D16" s="36">
        <f>[3]Анализ!B9</f>
        <v>985.71984305173225</v>
      </c>
      <c r="E16" s="36">
        <f>[3]Анализ!C9</f>
        <v>985.71984305173225</v>
      </c>
      <c r="F16" s="36">
        <f>[3]Анализ!D9</f>
        <v>985.71984305173225</v>
      </c>
      <c r="G16" s="36">
        <f>[3]Анализ!E9</f>
        <v>985.71984305173225</v>
      </c>
      <c r="H16" s="36">
        <f>[3]Анализ!F9</f>
        <v>985.71984305173225</v>
      </c>
      <c r="I16" s="36">
        <f>[3]Анализ!G9</f>
        <v>985.71984305173225</v>
      </c>
      <c r="J16" s="36">
        <f>[3]Анализ!H9</f>
        <v>1087.8412371500428</v>
      </c>
      <c r="K16" s="36">
        <f>[3]Анализ!I9</f>
        <v>1087.8412371500428</v>
      </c>
      <c r="L16" s="36">
        <f>[3]Анализ!J9</f>
        <v>1087.8412371500428</v>
      </c>
      <c r="M16" s="36">
        <f>[3]Анализ!K9</f>
        <v>1087.8412371500428</v>
      </c>
      <c r="N16" s="36">
        <f>[3]Анализ!L9</f>
        <v>1087.8412371500428</v>
      </c>
      <c r="O16" s="36">
        <f>[3]Анализ!M9</f>
        <v>1087.8412371500428</v>
      </c>
    </row>
    <row r="17" spans="1:15" ht="12.75" customHeight="1" x14ac:dyDescent="0.25">
      <c r="A17" s="33"/>
      <c r="B17" s="37" t="s">
        <v>59</v>
      </c>
      <c r="C17" s="35" t="s">
        <v>58</v>
      </c>
      <c r="D17" s="46" t="s">
        <v>60</v>
      </c>
      <c r="E17" s="46" t="s">
        <v>60</v>
      </c>
      <c r="F17" s="46" t="s">
        <v>60</v>
      </c>
      <c r="G17" s="46" t="s">
        <v>60</v>
      </c>
      <c r="H17" s="46" t="s">
        <v>60</v>
      </c>
      <c r="I17" s="46" t="s">
        <v>60</v>
      </c>
      <c r="J17" s="46" t="s">
        <v>60</v>
      </c>
      <c r="K17" s="46" t="s">
        <v>60</v>
      </c>
      <c r="L17" s="46" t="s">
        <v>60</v>
      </c>
      <c r="M17" s="46" t="s">
        <v>60</v>
      </c>
      <c r="N17" s="46" t="s">
        <v>60</v>
      </c>
      <c r="O17" s="46" t="s">
        <v>60</v>
      </c>
    </row>
    <row r="18" spans="1:15" ht="12.75" customHeight="1" x14ac:dyDescent="0.25">
      <c r="A18" s="38"/>
      <c r="B18" s="39"/>
      <c r="C18" s="40"/>
      <c r="D18" s="41"/>
      <c r="E18" s="41"/>
      <c r="F18" s="41"/>
      <c r="G18" s="41"/>
      <c r="H18" s="41"/>
      <c r="I18" s="41"/>
    </row>
    <row r="19" spans="1:15" ht="12.75" customHeight="1" x14ac:dyDescent="0.25">
      <c r="A19" s="67" t="s">
        <v>63</v>
      </c>
      <c r="B19" s="68"/>
      <c r="C19" s="68"/>
      <c r="D19" s="68"/>
      <c r="E19" s="68"/>
      <c r="F19" s="68"/>
      <c r="G19" s="68"/>
      <c r="H19" s="68"/>
      <c r="I19" s="68"/>
      <c r="J19" s="68"/>
      <c r="K19" s="68"/>
      <c r="L19" s="68"/>
      <c r="M19" s="68"/>
      <c r="N19" s="68"/>
      <c r="O19" s="68"/>
    </row>
    <row r="20" spans="1:15" ht="12.75" customHeight="1" x14ac:dyDescent="0.25">
      <c r="A20" s="65" t="s">
        <v>41</v>
      </c>
      <c r="B20" s="65" t="s">
        <v>42</v>
      </c>
      <c r="C20" s="65" t="s">
        <v>43</v>
      </c>
      <c r="D20" s="65">
        <f>Титульный!B5</f>
        <v>2025</v>
      </c>
      <c r="E20" s="65"/>
      <c r="F20" s="65"/>
      <c r="G20" s="65"/>
      <c r="H20" s="65"/>
      <c r="I20" s="65"/>
      <c r="J20" s="65"/>
      <c r="K20" s="65"/>
      <c r="L20" s="65"/>
      <c r="M20" s="65"/>
      <c r="N20" s="65"/>
      <c r="O20" s="65"/>
    </row>
    <row r="21" spans="1:15" ht="12.75" customHeight="1" x14ac:dyDescent="0.25">
      <c r="A21" s="65"/>
      <c r="B21" s="65"/>
      <c r="C21" s="65"/>
      <c r="D21" s="32" t="s">
        <v>44</v>
      </c>
      <c r="E21" s="32" t="s">
        <v>45</v>
      </c>
      <c r="F21" s="32" t="s">
        <v>46</v>
      </c>
      <c r="G21" s="32" t="s">
        <v>47</v>
      </c>
      <c r="H21" s="32" t="s">
        <v>48</v>
      </c>
      <c r="I21" s="32" t="s">
        <v>49</v>
      </c>
      <c r="J21" s="32" t="s">
        <v>50</v>
      </c>
      <c r="K21" s="32" t="s">
        <v>51</v>
      </c>
      <c r="L21" s="32" t="s">
        <v>52</v>
      </c>
      <c r="M21" s="32" t="s">
        <v>53</v>
      </c>
      <c r="N21" s="32" t="s">
        <v>54</v>
      </c>
      <c r="O21" s="32" t="s">
        <v>55</v>
      </c>
    </row>
    <row r="22" spans="1:15" ht="12.75" customHeight="1" x14ac:dyDescent="0.25">
      <c r="A22" s="33" t="s">
        <v>64</v>
      </c>
      <c r="B22" s="34" t="s">
        <v>57</v>
      </c>
      <c r="C22" s="35" t="s">
        <v>58</v>
      </c>
      <c r="D22" s="36">
        <f>[9]Топливо!$R$200</f>
        <v>1153.6250665143355</v>
      </c>
      <c r="E22" s="36">
        <f>[9]Топливо!$X$200</f>
        <v>1153.8599634353009</v>
      </c>
      <c r="F22" s="36">
        <f>[9]Топливо!$AD$200</f>
        <v>1153.6307375185663</v>
      </c>
      <c r="G22" s="36">
        <f>[9]Топливо!$AJ$200</f>
        <v>1190.1940153594139</v>
      </c>
      <c r="H22" s="36">
        <f>[9]Топливо!$AP$200</f>
        <v>1149.5637278468469</v>
      </c>
      <c r="I22" s="36">
        <f>[9]Топливо!$AV$200</f>
        <v>1153.9657609143526</v>
      </c>
      <c r="J22" s="47">
        <f>[9]Топливо!$BB$200</f>
        <v>1395.7171931599646</v>
      </c>
      <c r="K22" s="47">
        <f>[9]Топливо!$BH$200</f>
        <v>1395.901963793099</v>
      </c>
      <c r="L22" s="47">
        <f>[9]Топливо!$BN$200</f>
        <v>1394.7090439028013</v>
      </c>
      <c r="M22" s="47">
        <f>[9]Топливо!$BT$200</f>
        <v>1396.5399252838606</v>
      </c>
      <c r="N22" s="47">
        <f>[9]Топливо!$BZ$200</f>
        <v>1395.9761266922433</v>
      </c>
      <c r="O22" s="47">
        <f>[9]Топливо!$CF$200</f>
        <v>1396.2167763725481</v>
      </c>
    </row>
    <row r="23" spans="1:15" x14ac:dyDescent="0.25">
      <c r="A23" s="33"/>
      <c r="B23" s="37" t="s">
        <v>65</v>
      </c>
      <c r="C23" s="35" t="s">
        <v>58</v>
      </c>
      <c r="D23" s="36">
        <f>[9]Топливо!$R$170</f>
        <v>1076.3206229105938</v>
      </c>
      <c r="E23" s="36">
        <f>[9]Топливо!$X$170</f>
        <v>1076.5401527432718</v>
      </c>
      <c r="F23" s="36">
        <f>[9]Топливо!$AD$170</f>
        <v>1076.3259229145478</v>
      </c>
      <c r="G23" s="36">
        <f>[9]Топливо!$AJ$170</f>
        <v>1110.4972106162747</v>
      </c>
      <c r="H23" s="36">
        <f>[9]Топливо!$AP$170</f>
        <v>0</v>
      </c>
      <c r="I23" s="36">
        <f>[9]Топливо!$AV$170</f>
        <v>1076.6390288919183</v>
      </c>
      <c r="J23" s="47">
        <f>[9]Топливо!$BB$170</f>
        <v>1302.4684048223967</v>
      </c>
      <c r="K23" s="47">
        <f>[9]Топливо!$BH$170</f>
        <v>1302.6410876571017</v>
      </c>
      <c r="L23" s="47">
        <f>[9]Топливо!$BN$170</f>
        <v>1301.5262092549544</v>
      </c>
      <c r="M23" s="47">
        <f>[9]Топливо!$BT$170</f>
        <v>1303.2373133494023</v>
      </c>
      <c r="N23" s="47">
        <f>[9]Топливо!$BZ$170</f>
        <v>1302.7103987777973</v>
      </c>
      <c r="O23" s="47">
        <f>[9]Топливо!$CF$170</f>
        <v>1302.935305021073</v>
      </c>
    </row>
    <row r="24" spans="1:15" x14ac:dyDescent="0.25">
      <c r="A24" s="38"/>
      <c r="B24" s="39"/>
      <c r="C24" s="40"/>
      <c r="D24" s="41"/>
      <c r="E24" s="41"/>
      <c r="F24" s="41"/>
      <c r="G24" s="41"/>
      <c r="H24" s="42"/>
      <c r="I24" s="42"/>
      <c r="J24" s="43"/>
      <c r="K24" s="43"/>
      <c r="L24" s="43"/>
      <c r="M24" s="43"/>
      <c r="N24" s="43"/>
      <c r="O24" s="43"/>
    </row>
    <row r="25" spans="1:15" x14ac:dyDescent="0.25">
      <c r="A25" s="66" t="s">
        <v>66</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Титульный</vt:lpstr>
      <vt:lpstr>Свод</vt:lpstr>
      <vt:lpstr>Информация об организации</vt:lpstr>
      <vt:lpstr>ЧТЭЦ-1 НМ_П5</vt:lpstr>
      <vt:lpstr>ЧТЭЦ-1 ТГ-12_П5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НМ_П5'!Область_печати</vt:lpstr>
      <vt:lpstr>'ЧТЭЦ-1 ТГ-12_П5'!Область_печати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Silaeva Alexandra Olegovna</cp:lastModifiedBy>
  <dcterms:created xsi:type="dcterms:W3CDTF">2019-09-12T12:36:56Z</dcterms:created>
  <dcterms:modified xsi:type="dcterms:W3CDTF">2024-09-26T09:00:22Z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5044c0-b6aa-4b2b-834d-65c9ef8bb134_Enabled">
    <vt:lpwstr>true</vt:lpwstr>
  </property>
  <property fmtid="{D5CDD505-2E9C-101B-9397-08002B2CF9AE}" pid="3" name="MSIP_Label_f45044c0-b6aa-4b2b-834d-65c9ef8bb134_SetDate">
    <vt:lpwstr>2021-09-29T12:13:39Z</vt:lpwstr>
  </property>
  <property fmtid="{D5CDD505-2E9C-101B-9397-08002B2CF9AE}" pid="4" name="MSIP_Label_f45044c0-b6aa-4b2b-834d-65c9ef8bb134_Method">
    <vt:lpwstr>Standard</vt:lpwstr>
  </property>
  <property fmtid="{D5CDD505-2E9C-101B-9397-08002B2CF9AE}" pid="5" name="MSIP_Label_f45044c0-b6aa-4b2b-834d-65c9ef8bb134_Name">
    <vt:lpwstr>f45044c0-b6aa-4b2b-834d-65c9ef8bb134</vt:lpwstr>
  </property>
  <property fmtid="{D5CDD505-2E9C-101B-9397-08002B2CF9AE}" pid="6" name="MSIP_Label_f45044c0-b6aa-4b2b-834d-65c9ef8bb134_SiteId">
    <vt:lpwstr>62a9c2c8-8b09-43be-a7fb-9a87875714a9</vt:lpwstr>
  </property>
  <property fmtid="{D5CDD505-2E9C-101B-9397-08002B2CF9AE}" pid="7" name="MSIP_Label_f45044c0-b6aa-4b2b-834d-65c9ef8bb134_ActionId">
    <vt:lpwstr>30c4026e-1aad-4702-aae5-03f54ce49fe5</vt:lpwstr>
  </property>
  <property fmtid="{D5CDD505-2E9C-101B-9397-08002B2CF9AE}" pid="8" name="MSIP_Label_f45044c0-b6aa-4b2b-834d-65c9ef8bb134_ContentBits">
    <vt:lpwstr>0</vt:lpwstr>
  </property>
</Properties>
</file>