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24\STAT\"/>
    </mc:Choice>
  </mc:AlternateContent>
  <bookViews>
    <workbookView xWindow="25080" yWindow="-120" windowWidth="25440" windowHeight="15990"/>
  </bookViews>
  <sheets>
    <sheet name="Титульный" sheetId="1" r:id="rId1"/>
    <sheet name="Свод" sheetId="2" r:id="rId2"/>
    <sheet name="Информация об организации" sheetId="3" r:id="rId3"/>
    <sheet name="ЧТЭЦ-1 НМ_П5" sheetId="7" r:id="rId4"/>
    <sheet name="ЧТЭЦ-1 ТГ-12_П5" sheetId="6" r:id="rId5"/>
    <sheet name="ЧТЭЦ-2_П5" sheetId="8" r:id="rId6"/>
    <sheet name="ЧТЭЦ-3 ДМ_П5" sheetId="9" r:id="rId7"/>
    <sheet name="ЧТЭЦ-3 НМ_П5" sheetId="10" r:id="rId8"/>
    <sheet name="ЧТЭЦ-4 Б1_П5" sheetId="11" r:id="rId9"/>
    <sheet name="ЧТЭЦ-4 Б2_П5" sheetId="12" r:id="rId10"/>
    <sheet name="ЧТЭЦ-4 Б3_П5" sheetId="13" r:id="rId11"/>
    <sheet name="ТТЭЦ-1 ДМ_П5" sheetId="14" r:id="rId12"/>
    <sheet name="ТТЭЦ-1 НМ_П5" sheetId="15" r:id="rId13"/>
    <sheet name="ТТЭЦ-2_П5" sheetId="16" r:id="rId14"/>
    <sheet name="НГРЭС Б1_П5" sheetId="17" r:id="rId15"/>
    <sheet name="НГРЭС Б2_П5" sheetId="18" r:id="rId16"/>
    <sheet name="НГРЭС Б3_П5" sheetId="1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14">'НГРЭС Б1_П5'!$A$1:$I$27</definedName>
    <definedName name="_xlnm.Print_Area" localSheetId="15">'НГРЭС Б2_П5'!$A$1:$I$27</definedName>
    <definedName name="_xlnm.Print_Area" localSheetId="16">'НГРЭС Б3_П5'!$A$1:$I$27</definedName>
    <definedName name="_xlnm.Print_Area" localSheetId="11">'ТТЭЦ-1 ДМ_П5'!$A$1:$I$27</definedName>
    <definedName name="_xlnm.Print_Area" localSheetId="12">'ТТЭЦ-1 НМ_П5'!$A$1:$I$27</definedName>
    <definedName name="_xlnm.Print_Area" localSheetId="13">'ТТЭЦ-2_П5'!$A$1:$I$27</definedName>
    <definedName name="_xlnm.Print_Area" localSheetId="3">'ЧТЭЦ-1 НМ_П5'!$A$1:$I$27</definedName>
    <definedName name="_xlnm.Print_Area" localSheetId="4">'ЧТЭЦ-1 ТГ-12_П5'!$A$1:$I$27</definedName>
    <definedName name="_xlnm.Print_Area" localSheetId="5">'ЧТЭЦ-2_П5'!$A$1:$I$27</definedName>
    <definedName name="_xlnm.Print_Area" localSheetId="6">'ЧТЭЦ-3 ДМ_П5'!$A$1:$I$27</definedName>
    <definedName name="_xlnm.Print_Area" localSheetId="7">'ЧТЭЦ-3 НМ_П5'!$A$1:$I$27</definedName>
    <definedName name="_xlnm.Print_Area" localSheetId="8">'ЧТЭЦ-4 Б1_П5'!$A$1:$I$27</definedName>
    <definedName name="_xlnm.Print_Area" localSheetId="9">'ЧТЭЦ-4 Б2_П5'!$A$1:$I$27</definedName>
    <definedName name="_xlnm.Print_Area" localSheetId="10">'ЧТЭЦ-4 Б3_П5'!$A$1:$I$27</definedName>
    <definedName name="р">P5_SCOPE_PER_PRT,P6_SCOPE_PER_PRT,P7_SCOPE_PER_PRT,P8_SCOPE_PER_PRT</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3" i="13" l="1"/>
  <c r="N23" i="13"/>
  <c r="M23" i="13"/>
  <c r="L23" i="13"/>
  <c r="K23" i="13"/>
  <c r="J23" i="13"/>
  <c r="I23" i="13"/>
  <c r="H23" i="13"/>
  <c r="G23" i="13"/>
  <c r="F23" i="13"/>
  <c r="E23" i="13"/>
  <c r="D23" i="13"/>
  <c r="O22" i="13"/>
  <c r="N22" i="13"/>
  <c r="M22" i="13"/>
  <c r="L22" i="13"/>
  <c r="K22" i="13"/>
  <c r="J22" i="13"/>
  <c r="I22" i="13"/>
  <c r="H22" i="13"/>
  <c r="G22" i="13"/>
  <c r="F22" i="13"/>
  <c r="E22" i="13"/>
  <c r="D22" i="13"/>
  <c r="O23" i="12"/>
  <c r="N23" i="12"/>
  <c r="M23" i="12"/>
  <c r="L23" i="12"/>
  <c r="K23" i="12"/>
  <c r="J23" i="12"/>
  <c r="I23" i="12"/>
  <c r="H23" i="12"/>
  <c r="G23" i="12"/>
  <c r="F23" i="12"/>
  <c r="E23" i="12"/>
  <c r="D23" i="12"/>
  <c r="O22" i="12"/>
  <c r="N22" i="12"/>
  <c r="M22" i="12"/>
  <c r="L22" i="12"/>
  <c r="K22" i="12"/>
  <c r="J22" i="12"/>
  <c r="I22" i="12"/>
  <c r="H22" i="12"/>
  <c r="G22" i="12"/>
  <c r="F22" i="12"/>
  <c r="E22" i="12"/>
  <c r="D22" i="12"/>
  <c r="O23" i="11"/>
  <c r="N23" i="11"/>
  <c r="M23" i="11"/>
  <c r="L23" i="11"/>
  <c r="K23" i="11"/>
  <c r="J23" i="11"/>
  <c r="I23" i="11"/>
  <c r="H23" i="11"/>
  <c r="G23" i="11"/>
  <c r="F23" i="11"/>
  <c r="E23" i="11"/>
  <c r="D23" i="11"/>
  <c r="O22" i="11"/>
  <c r="N22" i="11"/>
  <c r="M22" i="11"/>
  <c r="L22" i="11"/>
  <c r="K22" i="11"/>
  <c r="J22" i="11"/>
  <c r="I22" i="11"/>
  <c r="H22" i="11"/>
  <c r="G22" i="11"/>
  <c r="F22" i="11"/>
  <c r="E22" i="11"/>
  <c r="D22" i="11"/>
  <c r="O23" i="9"/>
  <c r="N23" i="9"/>
  <c r="M23" i="9"/>
  <c r="L23" i="9"/>
  <c r="K23" i="9"/>
  <c r="J23" i="9"/>
  <c r="I23" i="9"/>
  <c r="H23" i="9"/>
  <c r="G23" i="9"/>
  <c r="F23" i="9"/>
  <c r="E23" i="9"/>
  <c r="D23" i="9"/>
  <c r="O22" i="9"/>
  <c r="N22" i="9"/>
  <c r="M22" i="9"/>
  <c r="L22" i="9"/>
  <c r="K22" i="9"/>
  <c r="J22" i="9"/>
  <c r="I22" i="9"/>
  <c r="H22" i="9"/>
  <c r="G22" i="9"/>
  <c r="F22" i="9"/>
  <c r="E22" i="9"/>
  <c r="D22" i="9"/>
  <c r="O23" i="10"/>
  <c r="N23" i="10"/>
  <c r="M23" i="10"/>
  <c r="L23" i="10"/>
  <c r="K23" i="10"/>
  <c r="J23" i="10"/>
  <c r="I23" i="10"/>
  <c r="H23" i="10"/>
  <c r="G23" i="10"/>
  <c r="F23" i="10"/>
  <c r="E23" i="10"/>
  <c r="D23" i="10"/>
  <c r="O22" i="10"/>
  <c r="N22" i="10"/>
  <c r="M22" i="10"/>
  <c r="L22" i="10"/>
  <c r="K22" i="10"/>
  <c r="J22" i="10"/>
  <c r="I22" i="10"/>
  <c r="H22" i="10"/>
  <c r="G22" i="10"/>
  <c r="F22" i="10"/>
  <c r="E22" i="10"/>
  <c r="D22" i="10"/>
  <c r="O23" i="8"/>
  <c r="N23" i="8"/>
  <c r="M23" i="8"/>
  <c r="L23" i="8"/>
  <c r="K23" i="8"/>
  <c r="J23" i="8"/>
  <c r="I23" i="8"/>
  <c r="H23" i="8"/>
  <c r="G23" i="8"/>
  <c r="F23" i="8"/>
  <c r="E23" i="8"/>
  <c r="D23" i="8"/>
  <c r="O22" i="8"/>
  <c r="N22" i="8"/>
  <c r="M22" i="8"/>
  <c r="L22" i="8"/>
  <c r="K22" i="8"/>
  <c r="J22" i="8"/>
  <c r="I22" i="8"/>
  <c r="H22" i="8"/>
  <c r="G22" i="8"/>
  <c r="F22" i="8"/>
  <c r="E22" i="8"/>
  <c r="D22" i="8"/>
  <c r="O23" i="6"/>
  <c r="N23" i="6"/>
  <c r="M23" i="6"/>
  <c r="L23" i="6"/>
  <c r="K23" i="6"/>
  <c r="J23" i="6"/>
  <c r="I23" i="6"/>
  <c r="H23" i="6"/>
  <c r="G23" i="6"/>
  <c r="F23" i="6"/>
  <c r="E23" i="6"/>
  <c r="D23" i="6"/>
  <c r="O22" i="6"/>
  <c r="N22" i="6"/>
  <c r="M22" i="6"/>
  <c r="L22" i="6"/>
  <c r="K22" i="6"/>
  <c r="J22" i="6"/>
  <c r="I22" i="6"/>
  <c r="H22" i="6"/>
  <c r="G22" i="6"/>
  <c r="F22" i="6"/>
  <c r="E22" i="6"/>
  <c r="D22" i="6"/>
  <c r="O23" i="7"/>
  <c r="N23" i="7"/>
  <c r="M23" i="7"/>
  <c r="L23" i="7"/>
  <c r="K23" i="7"/>
  <c r="J23" i="7"/>
  <c r="I23" i="7"/>
  <c r="H23" i="7"/>
  <c r="G23" i="7"/>
  <c r="F23" i="7"/>
  <c r="E23" i="7"/>
  <c r="D23" i="7"/>
  <c r="O22" i="7"/>
  <c r="N22" i="7"/>
  <c r="M22" i="7"/>
  <c r="L22" i="7"/>
  <c r="K22" i="7"/>
  <c r="J22" i="7"/>
  <c r="I22" i="7"/>
  <c r="H22" i="7"/>
  <c r="G22" i="7"/>
  <c r="F22" i="7"/>
  <c r="E22" i="7"/>
  <c r="D22" i="7"/>
  <c r="O23" i="16"/>
  <c r="N23" i="16"/>
  <c r="M23" i="16"/>
  <c r="L23" i="16"/>
  <c r="K23" i="16"/>
  <c r="J23" i="16"/>
  <c r="I23" i="16"/>
  <c r="H23" i="16"/>
  <c r="G23" i="16"/>
  <c r="F23" i="16"/>
  <c r="E23" i="16"/>
  <c r="D23" i="16"/>
  <c r="O22" i="16"/>
  <c r="N22" i="16"/>
  <c r="M22" i="16"/>
  <c r="L22" i="16"/>
  <c r="K22" i="16"/>
  <c r="J22" i="16"/>
  <c r="I22" i="16"/>
  <c r="H22" i="16"/>
  <c r="G22" i="16"/>
  <c r="F22" i="16"/>
  <c r="E22" i="16"/>
  <c r="D22" i="16"/>
  <c r="O23" i="15"/>
  <c r="N23" i="15"/>
  <c r="M23" i="15"/>
  <c r="L23" i="15"/>
  <c r="K23" i="15"/>
  <c r="J23" i="15"/>
  <c r="I23" i="15"/>
  <c r="H23" i="15"/>
  <c r="G23" i="15"/>
  <c r="F23" i="15"/>
  <c r="E23" i="15"/>
  <c r="D23" i="15"/>
  <c r="O22" i="15"/>
  <c r="N22" i="15"/>
  <c r="M22" i="15"/>
  <c r="L22" i="15"/>
  <c r="K22" i="15"/>
  <c r="J22" i="15"/>
  <c r="I22" i="15"/>
  <c r="H22" i="15"/>
  <c r="G22" i="15"/>
  <c r="F22" i="15"/>
  <c r="E22" i="15"/>
  <c r="D22" i="15"/>
  <c r="O23" i="14"/>
  <c r="N23" i="14"/>
  <c r="M23" i="14"/>
  <c r="L23" i="14"/>
  <c r="K23" i="14"/>
  <c r="J23" i="14"/>
  <c r="I23" i="14"/>
  <c r="H23" i="14"/>
  <c r="G23" i="14"/>
  <c r="F23" i="14"/>
  <c r="E23" i="14"/>
  <c r="D23" i="14"/>
  <c r="O22" i="14"/>
  <c r="N22" i="14"/>
  <c r="M22" i="14"/>
  <c r="L22" i="14"/>
  <c r="K22" i="14"/>
  <c r="J22" i="14"/>
  <c r="I22" i="14"/>
  <c r="H22" i="14"/>
  <c r="G22" i="14"/>
  <c r="F22" i="14"/>
  <c r="E22" i="14"/>
  <c r="D22" i="14"/>
  <c r="O23" i="17"/>
  <c r="N23" i="17"/>
  <c r="M23" i="17"/>
  <c r="L23" i="17"/>
  <c r="K23" i="17"/>
  <c r="J23" i="17"/>
  <c r="I23" i="17"/>
  <c r="H23" i="17"/>
  <c r="G23" i="17"/>
  <c r="F23" i="17"/>
  <c r="E23" i="17"/>
  <c r="D23" i="17"/>
  <c r="O22" i="17"/>
  <c r="N22" i="17"/>
  <c r="M22" i="17"/>
  <c r="L22" i="17"/>
  <c r="K22" i="17"/>
  <c r="J22" i="17"/>
  <c r="I22" i="17"/>
  <c r="H22" i="17"/>
  <c r="G22" i="17"/>
  <c r="F22" i="17"/>
  <c r="E22" i="17"/>
  <c r="D22" i="17"/>
  <c r="A5" i="6" l="1"/>
  <c r="O16" i="19" l="1"/>
  <c r="N16" i="19"/>
  <c r="M16" i="19"/>
  <c r="L16" i="19"/>
  <c r="K16" i="19"/>
  <c r="J16" i="19"/>
  <c r="I16" i="19"/>
  <c r="H16" i="19"/>
  <c r="G16" i="19"/>
  <c r="F16" i="19"/>
  <c r="E16" i="19"/>
  <c r="D16" i="19"/>
  <c r="O16" i="18"/>
  <c r="N16" i="18"/>
  <c r="M16" i="18"/>
  <c r="L16" i="18"/>
  <c r="K16" i="18"/>
  <c r="J16" i="18"/>
  <c r="I16" i="18"/>
  <c r="H16" i="18"/>
  <c r="G16" i="18"/>
  <c r="F16" i="18"/>
  <c r="E16" i="18"/>
  <c r="D16" i="18"/>
  <c r="O16" i="17"/>
  <c r="N16" i="17"/>
  <c r="M16" i="17"/>
  <c r="L16" i="17"/>
  <c r="K16" i="17"/>
  <c r="J16" i="17"/>
  <c r="I16" i="17"/>
  <c r="H16" i="17"/>
  <c r="G16" i="17"/>
  <c r="F16" i="17"/>
  <c r="E16" i="17"/>
  <c r="D16" i="17"/>
  <c r="O16" i="16"/>
  <c r="N16" i="16"/>
  <c r="M16" i="16"/>
  <c r="L16" i="16"/>
  <c r="K16" i="16"/>
  <c r="J16" i="16"/>
  <c r="I16" i="16"/>
  <c r="H16" i="16"/>
  <c r="G16" i="16"/>
  <c r="F16" i="16"/>
  <c r="E16" i="16"/>
  <c r="D16" i="16"/>
  <c r="O16" i="15"/>
  <c r="N16" i="15"/>
  <c r="M16" i="15"/>
  <c r="L16" i="15"/>
  <c r="K16" i="15"/>
  <c r="J16" i="15"/>
  <c r="I16" i="15"/>
  <c r="H16" i="15"/>
  <c r="G16" i="15"/>
  <c r="F16" i="15"/>
  <c r="E16" i="15"/>
  <c r="D16" i="15"/>
  <c r="O16" i="14"/>
  <c r="N16" i="14"/>
  <c r="M16" i="14"/>
  <c r="L16" i="14"/>
  <c r="K16" i="14"/>
  <c r="J16" i="14"/>
  <c r="I16" i="14"/>
  <c r="H16" i="14"/>
  <c r="G16" i="14"/>
  <c r="F16" i="14"/>
  <c r="E16" i="14"/>
  <c r="D16" i="14"/>
  <c r="O16" i="13"/>
  <c r="N16" i="13"/>
  <c r="M16" i="13"/>
  <c r="L16" i="13"/>
  <c r="K16" i="13"/>
  <c r="J16" i="13"/>
  <c r="I16" i="13"/>
  <c r="H16" i="13"/>
  <c r="G16" i="13"/>
  <c r="F16" i="13"/>
  <c r="E16" i="13"/>
  <c r="D16" i="13"/>
  <c r="O16" i="12"/>
  <c r="N16" i="12"/>
  <c r="M16" i="12"/>
  <c r="L16" i="12"/>
  <c r="K16" i="12"/>
  <c r="J16" i="12"/>
  <c r="I16" i="12"/>
  <c r="H16" i="12"/>
  <c r="G16" i="12"/>
  <c r="F16" i="12"/>
  <c r="E16" i="12"/>
  <c r="D16" i="12"/>
  <c r="O16" i="11"/>
  <c r="N16" i="11"/>
  <c r="M16" i="11"/>
  <c r="L16" i="11"/>
  <c r="K16" i="11"/>
  <c r="J16" i="11"/>
  <c r="I16" i="11"/>
  <c r="H16" i="11"/>
  <c r="G16" i="11"/>
  <c r="F16" i="11"/>
  <c r="E16" i="11"/>
  <c r="D16" i="11"/>
  <c r="O16" i="10"/>
  <c r="N16" i="10"/>
  <c r="M16" i="10"/>
  <c r="L16" i="10"/>
  <c r="K16" i="10"/>
  <c r="J16" i="10"/>
  <c r="I16" i="10"/>
  <c r="H16" i="10"/>
  <c r="G16" i="10"/>
  <c r="F16" i="10"/>
  <c r="E16" i="10"/>
  <c r="D16" i="10"/>
  <c r="O16" i="9"/>
  <c r="N16" i="9"/>
  <c r="M16" i="9"/>
  <c r="L16" i="9"/>
  <c r="K16" i="9"/>
  <c r="J16" i="9"/>
  <c r="I16" i="9"/>
  <c r="H16" i="9"/>
  <c r="G16" i="9"/>
  <c r="F16" i="9"/>
  <c r="E16" i="9"/>
  <c r="D16" i="9"/>
  <c r="O16" i="8"/>
  <c r="N16" i="8"/>
  <c r="M16" i="8"/>
  <c r="L16" i="8"/>
  <c r="K16" i="8"/>
  <c r="J16" i="8"/>
  <c r="I16" i="8"/>
  <c r="H16" i="8"/>
  <c r="G16" i="8"/>
  <c r="F16" i="8"/>
  <c r="E16" i="8"/>
  <c r="D16" i="8"/>
  <c r="O16" i="7"/>
  <c r="N16" i="7"/>
  <c r="M16" i="7"/>
  <c r="L16" i="7"/>
  <c r="K16" i="7"/>
  <c r="J16" i="7"/>
  <c r="I16" i="7"/>
  <c r="H16" i="7"/>
  <c r="G16" i="7"/>
  <c r="F16" i="7"/>
  <c r="E16" i="7"/>
  <c r="D16" i="7"/>
  <c r="O16" i="6"/>
  <c r="N16" i="6"/>
  <c r="M16" i="6"/>
  <c r="L16" i="6"/>
  <c r="K16" i="6"/>
  <c r="J16" i="6"/>
  <c r="I16" i="6"/>
  <c r="H16" i="6"/>
  <c r="G16" i="6"/>
  <c r="F16" i="6"/>
  <c r="E16" i="6"/>
  <c r="D16" i="6"/>
  <c r="D10" i="6"/>
  <c r="E10" i="6"/>
  <c r="F10" i="6"/>
  <c r="G10" i="6"/>
  <c r="H10" i="6"/>
  <c r="I10" i="6"/>
  <c r="J10" i="6"/>
  <c r="K10" i="6"/>
  <c r="L10" i="6"/>
  <c r="M10" i="6"/>
  <c r="N10" i="6"/>
  <c r="O10" i="6"/>
  <c r="O10" i="7" l="1"/>
  <c r="N10" i="7"/>
  <c r="M10" i="7"/>
  <c r="L10" i="7"/>
  <c r="K10" i="7"/>
  <c r="J10" i="7"/>
  <c r="I10" i="7"/>
  <c r="H10" i="7"/>
  <c r="G10" i="7"/>
  <c r="F10" i="7"/>
  <c r="E10" i="7"/>
  <c r="D10" i="7"/>
  <c r="O10" i="8"/>
  <c r="N10" i="8"/>
  <c r="M10" i="8"/>
  <c r="L10" i="8"/>
  <c r="K10" i="8"/>
  <c r="J10" i="8"/>
  <c r="I10" i="8"/>
  <c r="H10" i="8"/>
  <c r="G10" i="8"/>
  <c r="F10" i="8"/>
  <c r="E10" i="8"/>
  <c r="D10" i="8"/>
  <c r="O10" i="9"/>
  <c r="N10" i="9"/>
  <c r="M10" i="9"/>
  <c r="L10" i="9"/>
  <c r="K10" i="9"/>
  <c r="J10" i="9"/>
  <c r="I10" i="9"/>
  <c r="H10" i="9"/>
  <c r="G10" i="9"/>
  <c r="F10" i="9"/>
  <c r="E10" i="9"/>
  <c r="D10" i="9"/>
  <c r="O10" i="10"/>
  <c r="N10" i="10"/>
  <c r="M10" i="10"/>
  <c r="L10" i="10"/>
  <c r="K10" i="10"/>
  <c r="J10" i="10"/>
  <c r="I10" i="10"/>
  <c r="H10" i="10"/>
  <c r="G10" i="10"/>
  <c r="F10" i="10"/>
  <c r="E10" i="10"/>
  <c r="D10" i="10"/>
  <c r="O10" i="11"/>
  <c r="N10" i="11"/>
  <c r="M10" i="11"/>
  <c r="L10" i="11"/>
  <c r="K10" i="11"/>
  <c r="J10" i="11"/>
  <c r="I10" i="11"/>
  <c r="H10" i="11"/>
  <c r="G10" i="11"/>
  <c r="F10" i="11"/>
  <c r="E10" i="11"/>
  <c r="D10" i="11"/>
  <c r="O10" i="12"/>
  <c r="N10" i="12"/>
  <c r="M10" i="12"/>
  <c r="L10" i="12"/>
  <c r="K10" i="12"/>
  <c r="J10" i="12"/>
  <c r="I10" i="12"/>
  <c r="H10" i="12"/>
  <c r="G10" i="12"/>
  <c r="F10" i="12"/>
  <c r="E10" i="12"/>
  <c r="D10" i="12"/>
  <c r="O10" i="13"/>
  <c r="N10" i="13"/>
  <c r="M10" i="13"/>
  <c r="L10" i="13"/>
  <c r="K10" i="13"/>
  <c r="J10" i="13"/>
  <c r="I10" i="13"/>
  <c r="H10" i="13"/>
  <c r="G10" i="13"/>
  <c r="F10" i="13"/>
  <c r="E10" i="13"/>
  <c r="D10" i="13"/>
  <c r="O10" i="14"/>
  <c r="N10" i="14"/>
  <c r="M10" i="14"/>
  <c r="L10" i="14"/>
  <c r="K10" i="14"/>
  <c r="J10" i="14"/>
  <c r="I10" i="14"/>
  <c r="H10" i="14"/>
  <c r="G10" i="14"/>
  <c r="F10" i="14"/>
  <c r="E10" i="14"/>
  <c r="D10" i="14"/>
  <c r="O10" i="15"/>
  <c r="N10" i="15"/>
  <c r="M10" i="15"/>
  <c r="L10" i="15"/>
  <c r="K10" i="15"/>
  <c r="J10" i="15"/>
  <c r="I10" i="15"/>
  <c r="H10" i="15"/>
  <c r="G10" i="15"/>
  <c r="F10" i="15"/>
  <c r="E10" i="15"/>
  <c r="D10" i="15"/>
  <c r="O10" i="16"/>
  <c r="N10" i="16"/>
  <c r="M10" i="16"/>
  <c r="L10" i="16"/>
  <c r="K10" i="16"/>
  <c r="J10" i="16"/>
  <c r="I10" i="16"/>
  <c r="H10" i="16"/>
  <c r="G10" i="16"/>
  <c r="F10" i="16"/>
  <c r="E10" i="16"/>
  <c r="D10" i="16"/>
  <c r="O10" i="17"/>
  <c r="N10" i="17"/>
  <c r="M10" i="17"/>
  <c r="L10" i="17"/>
  <c r="K10" i="17"/>
  <c r="J10" i="17"/>
  <c r="I10" i="17"/>
  <c r="H10" i="17"/>
  <c r="G10" i="17"/>
  <c r="F10" i="17"/>
  <c r="E10" i="17"/>
  <c r="D10" i="17"/>
  <c r="O10" i="18"/>
  <c r="N10" i="18"/>
  <c r="M10" i="18"/>
  <c r="L10" i="18"/>
  <c r="K10" i="18"/>
  <c r="J10" i="18"/>
  <c r="I10" i="18"/>
  <c r="H10" i="18"/>
  <c r="G10" i="18"/>
  <c r="F10" i="18"/>
  <c r="E10" i="18"/>
  <c r="D10" i="18"/>
  <c r="O10" i="19"/>
  <c r="N10" i="19"/>
  <c r="M10" i="19"/>
  <c r="L10" i="19"/>
  <c r="K10" i="19"/>
  <c r="J10" i="19"/>
  <c r="I10" i="19"/>
  <c r="H10" i="19"/>
  <c r="G10" i="19"/>
  <c r="F10" i="19"/>
  <c r="E10" i="19"/>
  <c r="D10" i="19"/>
  <c r="D20" i="6" l="1"/>
  <c r="D14" i="6" s="1"/>
  <c r="D8" i="6" s="1"/>
  <c r="D20" i="7"/>
  <c r="D14" i="7" s="1"/>
  <c r="D8" i="7" s="1"/>
  <c r="D20" i="8"/>
  <c r="D14" i="8" s="1"/>
  <c r="D8" i="8" s="1"/>
  <c r="D20" i="9"/>
  <c r="D14" i="9" s="1"/>
  <c r="D8" i="9" s="1"/>
  <c r="D20" i="10"/>
  <c r="D14" i="10" s="1"/>
  <c r="D8" i="10" s="1"/>
  <c r="D20" i="11"/>
  <c r="D14" i="11" s="1"/>
  <c r="D8" i="11" s="1"/>
  <c r="D20" i="12"/>
  <c r="D14" i="12" s="1"/>
  <c r="D8" i="12" s="1"/>
  <c r="D20" i="13"/>
  <c r="D14" i="13" s="1"/>
  <c r="D8" i="13" s="1"/>
  <c r="D20" i="14"/>
  <c r="D14" i="14" s="1"/>
  <c r="D8" i="14" s="1"/>
  <c r="D20" i="15"/>
  <c r="D14" i="15" s="1"/>
  <c r="D8" i="15" s="1"/>
  <c r="D20" i="16"/>
  <c r="D14" i="16" s="1"/>
  <c r="D8" i="16" s="1"/>
  <c r="D20" i="17"/>
  <c r="D14" i="17" s="1"/>
  <c r="D8" i="17" s="1"/>
  <c r="D20" i="18"/>
  <c r="D14" i="18" s="1"/>
  <c r="D8" i="18" s="1"/>
  <c r="D20" i="19"/>
  <c r="D14" i="19" s="1"/>
  <c r="D8" i="19" s="1"/>
  <c r="A5" i="19" l="1"/>
  <c r="A5" i="18"/>
  <c r="A5" i="17"/>
  <c r="A5" i="16"/>
  <c r="A5" i="15"/>
  <c r="A5" i="14"/>
  <c r="A5" i="13"/>
  <c r="A5" i="12"/>
  <c r="A5" i="11"/>
  <c r="A5" i="10"/>
  <c r="A5" i="9"/>
  <c r="A5" i="8"/>
  <c r="A5" i="7"/>
  <c r="B3" i="2"/>
  <c r="A2" i="2"/>
  <c r="O23" i="19" l="1"/>
  <c r="I23" i="19"/>
  <c r="J23" i="19"/>
  <c r="E23" i="19"/>
  <c r="D23" i="19"/>
  <c r="F23" i="19"/>
  <c r="H23" i="19"/>
  <c r="N23" i="19"/>
  <c r="L23" i="19"/>
  <c r="K23" i="19"/>
  <c r="G23" i="19"/>
  <c r="M23" i="19"/>
  <c r="O22" i="19"/>
  <c r="N22" i="19"/>
  <c r="M22" i="19"/>
  <c r="L22" i="19"/>
  <c r="K22" i="19"/>
  <c r="J22" i="19"/>
  <c r="I22" i="19"/>
  <c r="H22" i="19"/>
  <c r="G22" i="19"/>
  <c r="F22" i="19"/>
  <c r="E22" i="19"/>
  <c r="D22" i="19"/>
  <c r="O23" i="18" l="1"/>
  <c r="L23" i="18"/>
  <c r="K23" i="18"/>
  <c r="M23" i="18"/>
  <c r="N23" i="18"/>
  <c r="J23" i="18"/>
  <c r="I23" i="18"/>
  <c r="E23" i="18"/>
  <c r="G23" i="18"/>
  <c r="O22" i="18"/>
  <c r="N22" i="18"/>
  <c r="M22" i="18"/>
  <c r="L22" i="18"/>
  <c r="K22" i="18"/>
  <c r="J22" i="18"/>
  <c r="I22" i="18"/>
  <c r="G22" i="18"/>
  <c r="E22" i="18"/>
  <c r="F23" i="18" l="1"/>
  <c r="H23" i="18"/>
  <c r="D23" i="18"/>
  <c r="H22" i="18"/>
  <c r="D22" i="18"/>
  <c r="F22" i="18"/>
</calcChain>
</file>

<file path=xl/sharedStrings.xml><?xml version="1.0" encoding="utf-8"?>
<sst xmlns="http://schemas.openxmlformats.org/spreadsheetml/2006/main" count="1369" uniqueCount="79">
  <si>
    <t>ПРЕДЛОЖЕНИЕ</t>
  </si>
  <si>
    <t>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t>
  </si>
  <si>
    <t xml:space="preserve"> </t>
  </si>
  <si>
    <t>на</t>
  </si>
  <si>
    <t>год</t>
  </si>
  <si>
    <t>полное наименование юридического лица</t>
  </si>
  <si>
    <t>сокращенное наименование юридического лица</t>
  </si>
  <si>
    <t>наименование генерирующего объекта</t>
  </si>
  <si>
    <t>Челябинская ТЭЦ-1 (ТГ-10, ТГ-11) НВ</t>
  </si>
  <si>
    <t>Челябинская ТЭЦ-2</t>
  </si>
  <si>
    <t>Челябинская ТЭЦ-3 без ДПМ/НВ</t>
  </si>
  <si>
    <t>Челябинская ТЭЦ-4 (БЛ 1) ДПМ</t>
  </si>
  <si>
    <t>Челябинская ТЭЦ-4 (БЛ 2) ДПМ</t>
  </si>
  <si>
    <t>Челябинская ТЭЦ-4 (БЛ 3) НВ</t>
  </si>
  <si>
    <t>Тюменская ТЭЦ-1 без ДПМ/НВ</t>
  </si>
  <si>
    <t>Тюменская ТЭЦ-2</t>
  </si>
  <si>
    <t>Няганская ГРЭС (БЛ 3) ДПМ</t>
  </si>
  <si>
    <t>Предложение 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t>
  </si>
  <si>
    <r>
      <t xml:space="preserve">Информация об организации
</t>
    </r>
    <r>
      <rPr>
        <sz val="9"/>
        <color theme="1"/>
        <rFont val="Tahoma"/>
        <family val="2"/>
        <charset val="204"/>
      </rPr>
      <t>(</t>
    </r>
    <r>
      <rPr>
        <i/>
        <u/>
        <sz val="9"/>
        <color theme="1"/>
        <rFont val="Tahoma"/>
        <family val="2"/>
        <charset val="204"/>
      </rPr>
      <t>Приложение № 1</t>
    </r>
    <r>
      <rPr>
        <sz val="9"/>
        <color theme="1"/>
        <rFont val="Tahoma"/>
        <family val="2"/>
        <charset val="204"/>
      </rPr>
      <t xml:space="preserve"> к предложению о размере цен)</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</si>
  <si>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Приложение № 5</t>
    </r>
    <r>
      <rPr>
        <sz val="9"/>
        <color theme="1"/>
        <rFont val="Tahoma"/>
        <family val="2"/>
        <charset val="204"/>
      </rPr>
      <t xml:space="preserve"> к предложению о размере цен)</t>
    </r>
  </si>
  <si>
    <t>Приложение № 1</t>
  </si>
  <si>
    <t xml:space="preserve"> к предложению о размере
 цен (тарифов)</t>
  </si>
  <si>
    <t>Раздел 1. Информация об организации</t>
  </si>
  <si>
    <t>Полное наименование</t>
  </si>
  <si>
    <t>Сокращенное наименование</t>
  </si>
  <si>
    <t>Место нахождения</t>
  </si>
  <si>
    <t>123112, г. Москва, Пресненская набережная, 10, этаж 15, помещение 20</t>
  </si>
  <si>
    <t>Фактический адрес</t>
  </si>
  <si>
    <t>ИНН</t>
  </si>
  <si>
    <t>7203162698</t>
  </si>
  <si>
    <t>КПП</t>
  </si>
  <si>
    <t>ФИО руководителя</t>
  </si>
  <si>
    <t>Адрес электронной почты</t>
  </si>
  <si>
    <t>Контактные телефоны</t>
  </si>
  <si>
    <t>+7 495 788 45 88
+7 495 788 46 88
+7 495 788 46 75
+7 985 85 00 134</t>
  </si>
  <si>
    <t>Факс</t>
  </si>
  <si>
    <t>+ 7 351 259 64 09</t>
  </si>
  <si>
    <t>Приложение № 5</t>
  </si>
  <si>
    <t>к предложению о размере цен (тарифов)</t>
  </si>
  <si>
    <t>Раздел 3. Цены (тарифы) по регулируемым видам деятельности организации</t>
  </si>
  <si>
    <t xml:space="preserve">Фактические показатели за год, предшествующий базовому периоду &lt;**&gt; </t>
  </si>
  <si>
    <t>№</t>
  </si>
  <si>
    <t>Наименование показателей</t>
  </si>
  <si>
    <t>Единица изменения</t>
  </si>
  <si>
    <t>январь</t>
  </si>
  <si>
    <t>февраль</t>
  </si>
  <si>
    <t>март</t>
  </si>
  <si>
    <t>апрель</t>
  </si>
  <si>
    <t>май</t>
  </si>
  <si>
    <t>июнь</t>
  </si>
  <si>
    <t>июль</t>
  </si>
  <si>
    <t>август</t>
  </si>
  <si>
    <t>сентябрь</t>
  </si>
  <si>
    <t>октябрь</t>
  </si>
  <si>
    <t>ноябрь</t>
  </si>
  <si>
    <t>декабрь</t>
  </si>
  <si>
    <t>1.</t>
  </si>
  <si>
    <t>цена на электрическую энергию</t>
  </si>
  <si>
    <r>
      <t>руб./тыс.кВт</t>
    </r>
    <r>
      <rPr>
        <sz val="10"/>
        <color theme="1"/>
        <rFont val="Calibri"/>
        <family val="2"/>
        <charset val="204"/>
      </rPr>
      <t>∙</t>
    </r>
    <r>
      <rPr>
        <sz val="10"/>
        <color theme="1"/>
        <rFont val="Tahoma"/>
        <family val="2"/>
        <charset val="204"/>
      </rPr>
      <t>ч</t>
    </r>
  </si>
  <si>
    <t>в том числе топливная составляющая &lt;***&gt;</t>
  </si>
  <si>
    <t>***</t>
  </si>
  <si>
    <t xml:space="preserve">Показатели, утвержденные на базовый период  &lt;*&gt; </t>
  </si>
  <si>
    <t>2.</t>
  </si>
  <si>
    <t>Предложения на расчетный период регулирования</t>
  </si>
  <si>
    <t>3.</t>
  </si>
  <si>
    <t>в том числе топливная составляющая</t>
  </si>
  <si>
    <t>&lt;*&gt; Базовый период - год, предшествующий расчетному периоду регулирования.</t>
  </si>
  <si>
    <t xml:space="preserve">подлежащих регулированию в соответствии с постановлением Правительства Российской Федерации от 14.11.2009 № 929 "О порядке осуществления государственного регулирования в электроэнергетике, условиях его введения и прекращения" </t>
  </si>
  <si>
    <t>Публичное акционерное общество "Форвард Энерго"</t>
  </si>
  <si>
    <t>ПАО "Форвард Энерго"</t>
  </si>
  <si>
    <t>Няганская ГРЭС (БЛ 1) НВ</t>
  </si>
  <si>
    <t>Няганская ГРЭС (БЛ 2) НВ</t>
  </si>
  <si>
    <t>Тюменская ТЭЦ-1 (БЛ 2) НВ</t>
  </si>
  <si>
    <t>Челябинская ТЭЦ-3 (БЛ 3) НВ</t>
  </si>
  <si>
    <t>&lt;**&gt; Для фактического периода указываются утвержденные тарифы. В 2022 году не применялись.</t>
  </si>
  <si>
    <t>&lt;***&gt; Информация отсутствует в связи с тем, что в Приказе № 1426/21 от 16.12.2021 "Об утверждении цен (тарифов) на электрическую энергию на 2022 год, поставляемую в условиях ограничения или отсутствия конкуренции при введении государственного регулирования" и Приказе № 970/22 от 12.12.2022 "Об утверждении цен (тарифов) на электрическую энергию на 2023 год, поставляемую в условиях ограничения или отсутствия конкуренции при введении государственного регулирования" топливная составляющая не указана.</t>
  </si>
  <si>
    <t>Челябинская ТЭЦ-1 (ТГ-12) НВ</t>
  </si>
  <si>
    <t>Кожевников Вячеслав Евгеньевич</t>
  </si>
  <si>
    <t>forwardenergy@frwd.energy</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</si>
</sst>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b/>
      <sz val="10"/>
      <color theme="1"/>
      <name val="Tahoma"/>
      <family val="2"/>
      <charset val="204"/>
    </font>
    <font>
      <sz val="10"/>
      <color theme="1"/>
      <name val="Tahoma"/>
      <family val="2"/>
      <charset val="204"/>
    </font>
    <font>
      <sz val="8"/>
      <color theme="1"/>
      <name val="Tahoma"/>
      <family val="2"/>
      <charset val="204"/>
    </font>
    <font>
      <sz val="9"/>
      <color theme="1"/>
      <name val="Tahoma"/>
      <family val="2"/>
      <charset val="204"/>
    </font>
    <font>
      <sz val="9"/>
      <name val="Tahoma"/>
      <family val="2"/>
      <charset val="204"/>
    </font>
    <font>
      <u/>
      <sz val="11"/>
      <color theme="10"/>
      <name val="Calibri"/>
      <family val="2"/>
      <charset val="204"/>
      <scheme val="minor"/>
    </font>
    <font>
      <b/>
      <sz val="9"/>
      <color theme="1"/>
      <name val="Tahoma"/>
      <family val="2"/>
      <charset val="204"/>
    </font>
    <font>
      <i/>
      <u/>
      <sz val="9"/>
      <color theme="1"/>
      <name val="Tahoma"/>
      <family val="2"/>
      <charset val="204"/>
    </font>
    <font>
      <u/>
      <sz val="9"/>
      <color theme="10"/>
      <name val="Tahoma"/>
      <family val="2"/>
      <charset val="204"/>
    </font>
    <font>
      <u/>
      <sz val="9"/>
      <color rgb="FF0000FF"/>
      <name val="Tahoma"/>
      <family val="2"/>
      <charset val="204"/>
    </font>
    <font>
      <u/>
      <sz val="9"/>
      <color theme="1"/>
      <name val="Tahoma"/>
      <family val="2"/>
      <charset val="204"/>
    </font>
    <font>
      <sz val="10"/>
      <color theme="1"/>
      <name val="Calibri"/>
      <family val="2"/>
      <charset val="204"/>
    </font>
  </fonts>
  <fills count="3">
    <fill>
      <patternFill patternType="none"/>
    </fill>
    <fill>
      <patternFill patternType="gray125"/>
    </fill>
    <fill>
      <patternFill patternType="lightUp">
        <fgColor theme="0" tint="-0.24994659260841701"/>
        <bgColor indexed="65"/>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hair">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s>
  <cellStyleXfs count="2">
    <xf numFmtId="0" fontId="0" fillId="0" borderId="0"/>
    <xf numFmtId="0" fontId="6" fillId="0" borderId="0" applyNumberFormat="0" applyFill="0" applyBorder="0" applyAlignment="0" applyProtection="0"/>
  </cellStyleXfs>
  <cellXfs count="69">
    <xf numFmtId="0" fontId="0" fillId="0" borderId="0" xfId="0"/>
    <xf numFmtId="0" fontId="2"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0" fontId="2" fillId="0" borderId="0" xfId="0" applyFont="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left" vertical="center" wrapText="1"/>
    </xf>
    <xf numFmtId="0" fontId="9" fillId="0" borderId="0" xfId="1" quotePrefix="1" applyFont="1" applyAlignment="1">
      <alignment vertical="center"/>
    </xf>
    <xf numFmtId="0" fontId="4" fillId="0" borderId="0" xfId="0" applyFont="1" applyAlignment="1">
      <alignment vertical="center"/>
    </xf>
    <xf numFmtId="0" fontId="10" fillId="0" borderId="10" xfId="1" applyFont="1" applyBorder="1" applyAlignment="1">
      <alignment vertical="center"/>
    </xf>
    <xf numFmtId="0" fontId="10" fillId="0" borderId="12" xfId="1" applyFont="1" applyBorder="1" applyAlignment="1">
      <alignment vertical="center"/>
    </xf>
    <xf numFmtId="0" fontId="2" fillId="0" borderId="0" xfId="0" applyFont="1" applyAlignment="1">
      <alignment vertical="center" wrapText="1"/>
    </xf>
    <xf numFmtId="0" fontId="11" fillId="0" borderId="0" xfId="0" applyFont="1" applyAlignment="1">
      <alignment vertical="center"/>
    </xf>
    <xf numFmtId="0" fontId="9" fillId="0" borderId="0" xfId="1" applyFont="1" applyAlignment="1">
      <alignment vertical="center"/>
    </xf>
    <xf numFmtId="0" fontId="4" fillId="0" borderId="0" xfId="0" applyFont="1" applyAlignment="1">
      <alignment horizontal="right" vertical="center"/>
    </xf>
    <xf numFmtId="0" fontId="4" fillId="0" borderId="0" xfId="0" applyFont="1" applyAlignment="1">
      <alignment vertical="center" wrapText="1"/>
    </xf>
    <xf numFmtId="0" fontId="7" fillId="0" borderId="0" xfId="0" applyFont="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left" vertical="center"/>
    </xf>
    <xf numFmtId="49" fontId="4" fillId="0" borderId="1" xfId="0" applyNumberFormat="1" applyFont="1" applyBorder="1" applyAlignment="1">
      <alignment vertical="center" wrapText="1"/>
    </xf>
    <xf numFmtId="0" fontId="4" fillId="0" borderId="1" xfId="0" quotePrefix="1"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right" vertical="center"/>
    </xf>
    <xf numFmtId="0" fontId="2" fillId="0" borderId="13" xfId="0" applyFont="1" applyFill="1" applyBorder="1" applyAlignment="1">
      <alignment horizontal="left" vertical="center" wrapText="1" indent="2"/>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indent="2"/>
    </xf>
    <xf numFmtId="0" fontId="2" fillId="0" borderId="0" xfId="0" applyFont="1" applyFill="1" applyBorder="1" applyAlignment="1">
      <alignment horizontal="center" vertical="center"/>
    </xf>
    <xf numFmtId="4" fontId="2" fillId="0" borderId="0" xfId="0" applyNumberFormat="1" applyFont="1" applyFill="1" applyBorder="1" applyAlignment="1">
      <alignment horizontal="center" vertical="center"/>
    </xf>
    <xf numFmtId="4" fontId="2" fillId="0" borderId="0" xfId="0" applyNumberFormat="1" applyFont="1" applyFill="1" applyBorder="1" applyAlignment="1">
      <alignment vertical="center"/>
    </xf>
    <xf numFmtId="0" fontId="2" fillId="0" borderId="0" xfId="0" applyFont="1" applyBorder="1" applyAlignment="1">
      <alignment vertical="center"/>
    </xf>
    <xf numFmtId="4" fontId="2" fillId="0" borderId="0" xfId="0" applyNumberFormat="1" applyFont="1" applyAlignment="1">
      <alignment vertical="center"/>
    </xf>
    <xf numFmtId="0" fontId="10" fillId="0" borderId="8" xfId="1" applyFont="1" applyBorder="1" applyAlignment="1">
      <alignment vertical="center"/>
    </xf>
    <xf numFmtId="4" fontId="2" fillId="2" borderId="1" xfId="0" applyNumberFormat="1" applyFont="1" applyFill="1" applyBorder="1" applyAlignment="1">
      <alignment horizontal="center" vertical="center"/>
    </xf>
    <xf numFmtId="4" fontId="2" fillId="0" borderId="1" xfId="0" applyNumberFormat="1" applyFont="1" applyBorder="1" applyAlignment="1">
      <alignment horizontal="right" vertical="center"/>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285750</xdr:colOff>
      <xdr:row>11</xdr:row>
      <xdr:rowOff>0</xdr:rowOff>
    </xdr:to>
    <xdr:pic>
      <xdr:nvPicPr>
        <xdr:cNvPr id="2" name="cmdCreatePrintedForm" descr="Создание печатной формы" hidden="1">
          <a:extLst>
            <a:ext uri="{FF2B5EF4-FFF2-40B4-BE49-F238E27FC236}">
              <a16:creationId xmlns="" xmlns:a16="http://schemas.microsoft.com/office/drawing/2014/main" id="{02D8DECA-F9F5-4600-A3BF-565593FF922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257300"/>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50800</xdr:rowOff>
    </xdr:to>
    <xdr:grpSp>
      <xdr:nvGrpSpPr>
        <xdr:cNvPr id="2" name="shCalendar" hidden="1">
          <a:extLst>
            <a:ext uri="{FF2B5EF4-FFF2-40B4-BE49-F238E27FC236}">
              <a16:creationId xmlns="" xmlns:a16="http://schemas.microsoft.com/office/drawing/2014/main" id="{20A18234-A26B-4C05-901B-BB6DD7375E99}"/>
            </a:ext>
          </a:extLst>
        </xdr:cNvPr>
        <xdr:cNvGrpSpPr>
          <a:grpSpLocks/>
        </xdr:cNvGrpSpPr>
      </xdr:nvGrpSpPr>
      <xdr:grpSpPr bwMode="auto">
        <a:xfrm>
          <a:off x="9324975" y="3143250"/>
          <a:ext cx="190500" cy="193675"/>
          <a:chOff x="13896191" y="1813753"/>
          <a:chExt cx="211023" cy="178845"/>
        </a:xfrm>
      </xdr:grpSpPr>
      <xdr:sp macro="" textlink="">
        <xdr:nvSpPr>
          <xdr:cNvPr id="3" name="shCalendar_bck" hidden="1">
            <a:extLst>
              <a:ext uri="{FF2B5EF4-FFF2-40B4-BE49-F238E27FC236}">
                <a16:creationId xmlns="" xmlns:a16="http://schemas.microsoft.com/office/drawing/2014/main" id="{75203BF3-02F5-4231-8833-4C4AAC87D966}"/>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a:extLst>
              <a:ext uri="{FF2B5EF4-FFF2-40B4-BE49-F238E27FC236}">
                <a16:creationId xmlns="" xmlns:a16="http://schemas.microsoft.com/office/drawing/2014/main" id="{F2A6ACC2-E113-4050-83A6-ABC6D2FD1015}"/>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22/STAT/&#1055;&#1088;&#1080;&#1083;&#1086;&#1078;&#1077;&#1085;&#1080;&#1077;_STAT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23/STAT/&#1055;&#1088;&#1080;&#1083;&#1086;&#1078;&#1077;&#1085;&#1080;&#1077;_STAT_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60;&#1057;&#1058;%202024/STAT.FUEL.GRES/&#1055;&#1040;&#1054;%20&#1060;&#1086;&#1088;&#1074;&#1072;&#1088;&#1076;%20&#1069;&#1085;&#1077;&#1088;&#1075;&#1086;_&#1063;&#1077;&#1083;&#1103;&#1073;&#1080;&#1085;&#1089;&#1082;&#1072;&#1103;%20&#1058;&#1069;&#1062;-1%20(&#1058;&#1043;%2010,11)%20&#1053;&#1042;_STAT.FUEL.GRES.2024(v1.0).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60;&#1057;&#1058;%202024/STAT.FUEL.GRES/&#1055;&#1040;&#1054;%20&#1060;&#1086;&#1088;&#1074;&#1072;&#1088;&#1076;%20&#1069;&#1085;&#1077;&#1088;&#1075;&#1086;_&#1063;&#1077;&#1083;&#1103;&#1073;&#1080;&#1085;&#1089;&#1082;&#1072;&#1103;%20&#1058;&#1069;&#1062;-1%20(&#1058;&#1043;%2012)%20&#1053;&#1042;_STAT.FUEL.GRES.2024(v1.0).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60;&#1057;&#1058;%202024/STAT.FUEL.GRES/&#1055;&#1040;&#1054;%20&#1060;&#1086;&#1088;&#1074;&#1072;&#1088;&#1076;%20&#1069;&#1085;&#1077;&#1088;&#1075;&#1086;_&#1063;&#1077;&#1083;&#1103;&#1073;&#1080;&#1085;&#1089;&#1082;&#1072;&#1103;%20&#1058;&#1069;&#1062;-2_STAT.FUEL.GRES.2024(v1.0).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60;&#1057;&#1058;%202024/STAT.FUEL.GRES/&#1055;&#1040;&#1054;%20&#1060;&#1086;&#1088;&#1074;&#1072;&#1088;&#1076;%20&#1069;&#1085;&#1077;&#1088;&#1075;&#1086;_&#1063;&#1077;&#1083;&#1103;&#1073;&#1080;&#1085;&#1089;&#1082;&#1072;&#1103;%20&#1058;&#1069;&#1062;-3%20&#1073;&#1077;&#1079;%20&#1044;&#1055;&#1052;_&#1053;&#1042;_STAT.FUEL.GRES.2024(v1.0).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60;&#1057;&#1058;%202024/STAT.FUEL.GRES/&#1055;&#1040;&#1054;%20&#1060;&#1086;&#1088;&#1074;&#1072;&#1088;&#1076;%20&#1069;&#1085;&#1077;&#1088;&#1075;&#1086;_&#1063;&#1077;&#1083;&#1103;&#1073;&#1080;&#1085;&#1089;&#1082;&#1072;&#1103;%20&#1058;&#1069;&#1062;-3%20(&#1041;&#1051;%203)%20&#1053;&#1042;_STAT.FUEL.GRES.2024(v1.0).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60;&#1057;&#1058;%202024/STAT.FUEL.GRES/&#1055;&#1040;&#1054;%20&#1060;&#1086;&#1088;&#1074;&#1072;&#1088;&#1076;%20&#1069;&#1085;&#1077;&#1088;&#1075;&#1086;_&#1063;&#1077;&#1083;&#1103;&#1073;&#1080;&#1085;&#1089;&#1082;&#1072;&#1103;%20&#1058;&#1069;&#1062;-4%20(&#1041;&#1051;-1)%20&#1044;&#1055;&#1052;_STAT.FUEL.GRES.2024(v1.0).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60;&#1057;&#1058;%202024/STAT.FUEL.GRES/&#1055;&#1040;&#1054;%20&#1060;&#1086;&#1088;&#1074;&#1072;&#1088;&#1076;%20&#1069;&#1085;&#1077;&#1088;&#1075;&#1086;_&#1063;&#1077;&#1083;&#1103;&#1073;&#1080;&#1085;&#1089;&#1082;&#1072;&#1103;%20&#1058;&#1069;&#1062;-4%20(&#1041;&#1051;-2)%20&#1044;&#1055;&#1052;_STAT.FUEL.GRES.2024(v1.0).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60;&#1057;&#1058;%202024/STAT.FUEL.GRES/&#1055;&#1040;&#1054;%20&#1060;&#1086;&#1088;&#1074;&#1072;&#1088;&#1076;%20&#1069;&#1085;&#1077;&#1088;&#1075;&#1086;_&#1063;&#1077;&#1083;&#1103;&#1073;&#1080;&#1085;&#1089;&#1082;&#1072;&#1103;%20&#1058;&#1069;&#1062;-4%20(&#1041;&#1051;-3)%20&#1053;&#1042;_STAT.FUEL.GRES.2024(v1.0).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TO/&#1060;&#1057;&#1058;%202024/STAT.FUEL.GRES/&#1055;&#1040;&#1054;%20&#1060;&#1086;&#1088;&#1074;&#1072;&#1088;&#1076;%20&#1069;&#1085;&#1077;&#1088;&#1075;&#1086;_&#1058;&#1102;&#1084;&#1077;&#1085;&#1089;&#1082;&#1072;&#1103;%20&#1058;&#1069;&#1062;-1%20&#1073;&#1077;&#1079;%20&#1044;&#1055;&#1052;_&#1053;&#1042;_STAT.FUEL.GRES.2024(v1.0).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O/&#1060;&#1057;&#1058;%202024/STAT.FUEL.GRES/&#1055;&#1040;&#1054;%20&#1060;&#1086;&#1088;&#1074;&#1072;&#1088;&#1076;%20&#1069;&#1085;&#1077;&#1088;&#1075;&#1086;_&#1058;&#1102;&#1084;&#1077;&#1085;&#1089;&#1082;&#1072;&#1103;%20&#1058;&#1069;&#1062;-1%20&#1041;&#1051;-2%20&#1053;&#1042;_STAT.FUEL.GRES.2024(v1.0).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TO/&#1060;&#1057;&#1058;%202024/STAT.FUEL.GRES/&#1055;&#1040;&#1054;%20&#1060;&#1086;&#1088;&#1074;&#1072;&#1088;&#1076;%20&#1069;&#1085;&#1077;&#1088;&#1075;&#1086;_&#1058;&#1102;&#1084;&#1077;&#1085;&#1089;&#1082;&#1072;&#1103;%20&#1058;&#1069;&#1062;-2_STAT.FUEL.GRES.2024(v1.0).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TO/&#1060;&#1057;&#1058;%202024/STAT.FUEL.GRES/&#1055;&#1040;&#1054;%20&#1060;&#1086;&#1088;&#1074;&#1072;&#1088;&#1076;%20&#1069;&#1085;&#1077;&#1088;&#1075;&#1086;_&#1053;&#1103;&#1075;&#1072;&#1085;&#1089;&#1082;&#1072;&#1103;%20&#1043;&#1056;&#1069;&#1057;%20&#1041;&#1051;-1%20&#1053;&#1042;_STAT.FUEL.GRES.2024(v1.0).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TO/&#1060;&#1057;&#1058;%202024/STAT.FUEL.GRES/&#1055;&#1040;&#1054;%20&#1060;&#1086;&#1088;&#1074;&#1072;&#1088;&#1076;%20&#1069;&#1085;&#1077;&#1088;&#1075;&#1086;_&#1053;&#1103;&#1075;&#1072;&#1085;&#1089;&#1082;&#1072;&#1103;%20&#1043;&#1056;&#1069;&#1057;%20&#1041;&#1051;-2%20&#1053;&#1042;_STAT.FUEL.GRES.2024(v1.0).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TO/&#1060;&#1057;&#1058;%202024/STAT.FUEL.GRES/&#1055;&#1040;&#1054;%20&#1060;&#1086;&#1088;&#1074;&#1072;&#1088;&#1076;%20&#1069;&#1085;&#1077;&#1088;&#1075;&#1086;_&#1053;&#1103;&#1075;&#1072;&#1085;&#1089;&#1082;&#1072;&#1103;%20&#1043;&#1056;&#1069;&#1057;%20&#1041;&#1051;-3%20&#1044;&#1055;&#1052;_STAT.FUEL.GRES.2024(v1.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_06122021"/>
      <sheetName val="Приложение_07122021"/>
      <sheetName val="Анализ"/>
    </sheetNames>
    <sheetDataSet>
      <sheetData sheetId="0"/>
      <sheetData sheetId="1">
        <row r="287">
          <cell r="D287">
            <v>831.24718847955194</v>
          </cell>
          <cell r="E287">
            <v>831.24718847955194</v>
          </cell>
          <cell r="F287">
            <v>831.24718847955194</v>
          </cell>
          <cell r="G287">
            <v>831.24718847955194</v>
          </cell>
          <cell r="H287">
            <v>831.24718847955194</v>
          </cell>
          <cell r="I287">
            <v>831.24718847955194</v>
          </cell>
          <cell r="J287">
            <v>916.66191439450336</v>
          </cell>
          <cell r="K287">
            <v>916.66191439450336</v>
          </cell>
          <cell r="L287">
            <v>916.66191439450336</v>
          </cell>
          <cell r="M287">
            <v>916.66191439450336</v>
          </cell>
          <cell r="N287">
            <v>916.66191439450336</v>
          </cell>
          <cell r="O287">
            <v>916.66191439450336</v>
          </cell>
        </row>
        <row r="288">
          <cell r="D288">
            <v>829.96280231243691</v>
          </cell>
          <cell r="E288">
            <v>829.96280231243691</v>
          </cell>
          <cell r="F288">
            <v>829.96280231243691</v>
          </cell>
          <cell r="G288">
            <v>829.96280231243691</v>
          </cell>
          <cell r="H288">
            <v>829.96280231243691</v>
          </cell>
          <cell r="I288">
            <v>829.96280231243691</v>
          </cell>
          <cell r="J288">
            <v>891.22089549292502</v>
          </cell>
          <cell r="K288">
            <v>891.22089549292502</v>
          </cell>
          <cell r="L288">
            <v>891.22089549292502</v>
          </cell>
          <cell r="M288">
            <v>891.22089549292502</v>
          </cell>
          <cell r="N288">
            <v>891.22089549292502</v>
          </cell>
          <cell r="O288">
            <v>891.22089549292502</v>
          </cell>
        </row>
        <row r="289">
          <cell r="D289">
            <v>819.80691440465205</v>
          </cell>
          <cell r="E289">
            <v>819.80691440465205</v>
          </cell>
          <cell r="F289">
            <v>819.80691440465205</v>
          </cell>
          <cell r="G289">
            <v>819.80691440465205</v>
          </cell>
          <cell r="H289">
            <v>819.80691440465205</v>
          </cell>
          <cell r="I289">
            <v>819.80691440465205</v>
          </cell>
          <cell r="J289">
            <v>884.50223750494649</v>
          </cell>
          <cell r="K289">
            <v>884.50223750494649</v>
          </cell>
          <cell r="L289">
            <v>884.50223750494649</v>
          </cell>
          <cell r="M289">
            <v>884.50223750494649</v>
          </cell>
          <cell r="N289">
            <v>884.50223750494649</v>
          </cell>
          <cell r="O289">
            <v>884.50223750494649</v>
          </cell>
        </row>
        <row r="290">
          <cell r="D290">
            <v>708.41779539040181</v>
          </cell>
          <cell r="E290">
            <v>708.41779539040181</v>
          </cell>
          <cell r="F290">
            <v>708.41779539040181</v>
          </cell>
          <cell r="G290">
            <v>708.41779539040181</v>
          </cell>
          <cell r="H290">
            <v>708.41779539040181</v>
          </cell>
          <cell r="I290">
            <v>708.41779539040181</v>
          </cell>
          <cell r="J290">
            <v>752.99766326478664</v>
          </cell>
          <cell r="K290">
            <v>752.99766326478664</v>
          </cell>
          <cell r="L290">
            <v>752.99766326478664</v>
          </cell>
          <cell r="M290">
            <v>752.99766326478664</v>
          </cell>
          <cell r="N290">
            <v>752.99766326478664</v>
          </cell>
          <cell r="O290">
            <v>752.99766326478664</v>
          </cell>
        </row>
        <row r="291">
          <cell r="D291">
            <v>670.97992356519035</v>
          </cell>
          <cell r="E291">
            <v>670.97992356519035</v>
          </cell>
          <cell r="F291">
            <v>670.97992356519035</v>
          </cell>
          <cell r="G291">
            <v>670.97992356519035</v>
          </cell>
          <cell r="H291">
            <v>670.97992356519035</v>
          </cell>
          <cell r="I291">
            <v>670.97992356519035</v>
          </cell>
          <cell r="J291">
            <v>712.99649995285529</v>
          </cell>
          <cell r="K291">
            <v>712.99649995285529</v>
          </cell>
          <cell r="L291">
            <v>712.99649995285529</v>
          </cell>
          <cell r="M291">
            <v>712.99649995285529</v>
          </cell>
          <cell r="N291">
            <v>712.99649995285529</v>
          </cell>
          <cell r="O291">
            <v>712.99649995285529</v>
          </cell>
        </row>
        <row r="292">
          <cell r="D292">
            <v>707.86489889034169</v>
          </cell>
          <cell r="E292">
            <v>707.86489889034169</v>
          </cell>
          <cell r="F292">
            <v>707.86489889034169</v>
          </cell>
          <cell r="G292">
            <v>707.86489889034169</v>
          </cell>
          <cell r="H292">
            <v>707.86489889034169</v>
          </cell>
          <cell r="I292">
            <v>707.86489889034169</v>
          </cell>
          <cell r="J292">
            <v>752.39317320991006</v>
          </cell>
          <cell r="K292">
            <v>752.39317320991006</v>
          </cell>
          <cell r="L292">
            <v>752.39317320991006</v>
          </cell>
          <cell r="M292">
            <v>752.39317320991006</v>
          </cell>
          <cell r="N292">
            <v>752.39317320991006</v>
          </cell>
          <cell r="O292">
            <v>752.39317320991006</v>
          </cell>
        </row>
        <row r="293">
          <cell r="D293">
            <v>857.16250142887452</v>
          </cell>
          <cell r="E293">
            <v>857.16250142887452</v>
          </cell>
          <cell r="F293">
            <v>857.16250142887452</v>
          </cell>
          <cell r="G293">
            <v>857.16250142887452</v>
          </cell>
          <cell r="H293">
            <v>857.16250142887452</v>
          </cell>
          <cell r="I293">
            <v>857.16250142887452</v>
          </cell>
          <cell r="J293">
            <v>902.976613414898</v>
          </cell>
          <cell r="K293">
            <v>902.976613414898</v>
          </cell>
          <cell r="L293">
            <v>902.976613414898</v>
          </cell>
          <cell r="M293">
            <v>902.976613414898</v>
          </cell>
          <cell r="N293">
            <v>902.976613414898</v>
          </cell>
          <cell r="O293">
            <v>902.976613414898</v>
          </cell>
        </row>
        <row r="294">
          <cell r="D294">
            <v>872.80626254695392</v>
          </cell>
          <cell r="E294">
            <v>872.80626254695392</v>
          </cell>
          <cell r="F294">
            <v>872.80626254695392</v>
          </cell>
          <cell r="G294">
            <v>872.80626254695392</v>
          </cell>
          <cell r="H294">
            <v>872.80626254695392</v>
          </cell>
          <cell r="I294">
            <v>872.80626254695392</v>
          </cell>
          <cell r="J294">
            <v>919.16235373677034</v>
          </cell>
          <cell r="K294">
            <v>919.16235373677034</v>
          </cell>
          <cell r="L294">
            <v>919.16235373677034</v>
          </cell>
          <cell r="M294">
            <v>919.16235373677034</v>
          </cell>
          <cell r="N294">
            <v>919.16235373677034</v>
          </cell>
          <cell r="O294">
            <v>919.16235373677034</v>
          </cell>
        </row>
        <row r="295">
          <cell r="D295">
            <v>856.92269668937001</v>
          </cell>
          <cell r="E295">
            <v>856.92269668937001</v>
          </cell>
          <cell r="F295">
            <v>856.92269668937001</v>
          </cell>
          <cell r="G295">
            <v>856.92269668937001</v>
          </cell>
          <cell r="H295">
            <v>856.92269668937001</v>
          </cell>
          <cell r="I295">
            <v>856.92269668937001</v>
          </cell>
          <cell r="J295">
            <v>902.70663948444053</v>
          </cell>
          <cell r="K295">
            <v>902.70663948444053</v>
          </cell>
          <cell r="L295">
            <v>902.70663948444053</v>
          </cell>
          <cell r="M295">
            <v>902.70663948444053</v>
          </cell>
          <cell r="N295">
            <v>902.70663948444053</v>
          </cell>
          <cell r="O295">
            <v>902.70663948444053</v>
          </cell>
        </row>
        <row r="296">
          <cell r="D296">
            <v>1524.9441216925009</v>
          </cell>
          <cell r="E296">
            <v>1524.9441216925009</v>
          </cell>
          <cell r="F296">
            <v>1524.9441216925009</v>
          </cell>
          <cell r="G296">
            <v>1524.9441216925009</v>
          </cell>
          <cell r="H296">
            <v>1524.9441216925009</v>
          </cell>
          <cell r="I296">
            <v>1524.9441216925009</v>
          </cell>
          <cell r="J296">
            <v>1656.4296727698425</v>
          </cell>
          <cell r="K296">
            <v>1656.4296727698425</v>
          </cell>
          <cell r="L296">
            <v>1656.4296727698425</v>
          </cell>
          <cell r="M296">
            <v>1656.4296727698425</v>
          </cell>
          <cell r="N296">
            <v>1656.4296727698425</v>
          </cell>
          <cell r="O296">
            <v>1656.4296727698425</v>
          </cell>
        </row>
        <row r="297">
          <cell r="D297">
            <v>737.89451170325071</v>
          </cell>
          <cell r="E297">
            <v>737.89451170325071</v>
          </cell>
          <cell r="F297">
            <v>737.89451170325071</v>
          </cell>
          <cell r="G297">
            <v>737.89451170325071</v>
          </cell>
          <cell r="H297">
            <v>737.89451170325071</v>
          </cell>
          <cell r="I297">
            <v>737.89451170325071</v>
          </cell>
          <cell r="J297">
            <v>811.04037235348176</v>
          </cell>
          <cell r="K297">
            <v>811.04037235348176</v>
          </cell>
          <cell r="L297">
            <v>811.04037235348176</v>
          </cell>
          <cell r="M297">
            <v>811.04037235348176</v>
          </cell>
          <cell r="N297">
            <v>811.04037235348176</v>
          </cell>
          <cell r="O297">
            <v>811.04037235348176</v>
          </cell>
        </row>
        <row r="298">
          <cell r="D298">
            <v>1043.5846038590182</v>
          </cell>
          <cell r="E298">
            <v>1043.5846038590182</v>
          </cell>
          <cell r="F298">
            <v>1043.5846038590182</v>
          </cell>
          <cell r="G298">
            <v>1043.5846038590182</v>
          </cell>
          <cell r="H298">
            <v>1043.5846038590182</v>
          </cell>
          <cell r="I298">
            <v>1043.5846038590182</v>
          </cell>
          <cell r="J298">
            <v>1053.7087490929066</v>
          </cell>
          <cell r="K298">
            <v>1053.7087490929066</v>
          </cell>
          <cell r="L298">
            <v>1053.7087490929066</v>
          </cell>
          <cell r="M298">
            <v>1053.7087490929066</v>
          </cell>
          <cell r="N298">
            <v>1053.7087490929066</v>
          </cell>
          <cell r="O298">
            <v>1053.7087490929066</v>
          </cell>
        </row>
        <row r="299">
          <cell r="D299">
            <v>795.79236301861113</v>
          </cell>
          <cell r="E299">
            <v>795.79236301861113</v>
          </cell>
          <cell r="F299">
            <v>795.79236301861113</v>
          </cell>
          <cell r="G299">
            <v>795.79236301861113</v>
          </cell>
          <cell r="H299">
            <v>795.79236301861113</v>
          </cell>
          <cell r="I299">
            <v>795.79236301861113</v>
          </cell>
          <cell r="J299">
            <v>853.89200592328041</v>
          </cell>
          <cell r="K299">
            <v>853.89200592328041</v>
          </cell>
          <cell r="L299">
            <v>853.89200592328041</v>
          </cell>
          <cell r="M299">
            <v>853.89200592328041</v>
          </cell>
          <cell r="N299">
            <v>853.89200592328041</v>
          </cell>
          <cell r="O299">
            <v>853.89200592328041</v>
          </cell>
        </row>
        <row r="300">
          <cell r="D300">
            <v>829.40936813413134</v>
          </cell>
          <cell r="E300">
            <v>829.40936813413134</v>
          </cell>
          <cell r="F300">
            <v>829.40936813413134</v>
          </cell>
          <cell r="G300">
            <v>829.40936813413134</v>
          </cell>
          <cell r="H300">
            <v>829.40936813413134</v>
          </cell>
          <cell r="I300">
            <v>829.40936813413134</v>
          </cell>
          <cell r="J300">
            <v>893.6912490260986</v>
          </cell>
          <cell r="K300">
            <v>893.6912490260986</v>
          </cell>
          <cell r="L300">
            <v>893.6912490260986</v>
          </cell>
          <cell r="M300">
            <v>893.6912490260986</v>
          </cell>
          <cell r="N300">
            <v>893.6912490260986</v>
          </cell>
          <cell r="O300">
            <v>893.6912490260986</v>
          </cell>
        </row>
      </sheetData>
      <sheetData sheetId="2">
        <row r="7">
          <cell r="D7">
            <v>831.24718847955194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sheetName val="Анализ"/>
    </sheetNames>
    <sheetDataSet>
      <sheetData sheetId="0"/>
      <sheetData sheetId="1">
        <row r="7">
          <cell r="D7">
            <v>1001.2309259995125</v>
          </cell>
          <cell r="E7">
            <v>1001.2309259995125</v>
          </cell>
          <cell r="F7">
            <v>1001.2309259995125</v>
          </cell>
          <cell r="G7">
            <v>1001.2309259995125</v>
          </cell>
          <cell r="H7">
            <v>1001.2309259995125</v>
          </cell>
          <cell r="I7">
            <v>1001.2309259995125</v>
          </cell>
          <cell r="J7">
            <v>1001.2309259995125</v>
          </cell>
          <cell r="K7">
            <v>1001.2309259995125</v>
          </cell>
          <cell r="L7">
            <v>1001.2309259995125</v>
          </cell>
          <cell r="M7">
            <v>1001.2309259995125</v>
          </cell>
          <cell r="N7">
            <v>1001.2309259995125</v>
          </cell>
          <cell r="O7">
            <v>1001.2309259995125</v>
          </cell>
        </row>
        <row r="8">
          <cell r="D8">
            <v>972.98241435459613</v>
          </cell>
          <cell r="E8">
            <v>972.98241435459613</v>
          </cell>
          <cell r="F8">
            <v>972.98241435459613</v>
          </cell>
          <cell r="G8">
            <v>972.98241435459613</v>
          </cell>
          <cell r="H8">
            <v>972.98241435459613</v>
          </cell>
          <cell r="I8">
            <v>972.98241435459613</v>
          </cell>
          <cell r="J8">
            <v>972.98241435459613</v>
          </cell>
          <cell r="K8">
            <v>972.98241435459613</v>
          </cell>
          <cell r="L8">
            <v>972.98241435459613</v>
          </cell>
          <cell r="M8">
            <v>972.98241435459613</v>
          </cell>
          <cell r="N8">
            <v>972.98241435459613</v>
          </cell>
          <cell r="O8">
            <v>972.98241435459613</v>
          </cell>
        </row>
        <row r="9">
          <cell r="D9">
            <v>962.61555282882239</v>
          </cell>
          <cell r="E9">
            <v>962.61555282882239</v>
          </cell>
          <cell r="F9">
            <v>962.61555282882239</v>
          </cell>
          <cell r="G9">
            <v>962.61555282882239</v>
          </cell>
          <cell r="H9">
            <v>962.61555282882239</v>
          </cell>
          <cell r="I9">
            <v>962.61555282882239</v>
          </cell>
          <cell r="J9">
            <v>962.61555282882239</v>
          </cell>
          <cell r="K9">
            <v>962.61555282882239</v>
          </cell>
          <cell r="L9">
            <v>962.61555282882239</v>
          </cell>
          <cell r="M9">
            <v>962.61555282882239</v>
          </cell>
          <cell r="N9">
            <v>962.61555282882239</v>
          </cell>
          <cell r="O9">
            <v>962.61555282882239</v>
          </cell>
        </row>
        <row r="10">
          <cell r="D10">
            <v>821.80614158237518</v>
          </cell>
          <cell r="E10">
            <v>821.80614158237518</v>
          </cell>
          <cell r="F10">
            <v>821.80614158237518</v>
          </cell>
          <cell r="G10">
            <v>821.80614158237518</v>
          </cell>
          <cell r="H10">
            <v>821.80614158237518</v>
          </cell>
          <cell r="I10">
            <v>821.80614158237518</v>
          </cell>
          <cell r="J10">
            <v>821.80614158237518</v>
          </cell>
          <cell r="K10">
            <v>821.80614158237518</v>
          </cell>
          <cell r="L10">
            <v>821.80614158237518</v>
          </cell>
          <cell r="M10">
            <v>821.80614158237518</v>
          </cell>
          <cell r="N10">
            <v>821.80614158237518</v>
          </cell>
          <cell r="O10">
            <v>821.80614158237518</v>
          </cell>
        </row>
        <row r="11">
          <cell r="D11">
            <v>779.53682993946097</v>
          </cell>
          <cell r="E11">
            <v>779.53682993946097</v>
          </cell>
          <cell r="F11">
            <v>779.53682993946097</v>
          </cell>
          <cell r="G11">
            <v>779.53682993946097</v>
          </cell>
          <cell r="H11">
            <v>779.53682993946097</v>
          </cell>
          <cell r="I11">
            <v>779.53682993946097</v>
          </cell>
          <cell r="J11">
            <v>779.53682993946097</v>
          </cell>
          <cell r="K11">
            <v>779.53682993946097</v>
          </cell>
          <cell r="L11">
            <v>779.53682993946097</v>
          </cell>
          <cell r="M11">
            <v>779.53682993946097</v>
          </cell>
          <cell r="N11">
            <v>779.53682993946097</v>
          </cell>
          <cell r="O11">
            <v>779.53682993946097</v>
          </cell>
        </row>
        <row r="12">
          <cell r="D12">
            <v>821.64391625795554</v>
          </cell>
          <cell r="E12">
            <v>821.64391625795554</v>
          </cell>
          <cell r="F12">
            <v>821.64391625795554</v>
          </cell>
          <cell r="G12">
            <v>821.64391625795554</v>
          </cell>
          <cell r="H12">
            <v>821.64391625795554</v>
          </cell>
          <cell r="I12">
            <v>821.64391625795554</v>
          </cell>
          <cell r="J12">
            <v>821.64391625795554</v>
          </cell>
          <cell r="K12">
            <v>821.64391625795554</v>
          </cell>
          <cell r="L12">
            <v>821.64391625795554</v>
          </cell>
          <cell r="M12">
            <v>821.64391625795554</v>
          </cell>
          <cell r="N12">
            <v>821.64391625795554</v>
          </cell>
          <cell r="O12">
            <v>821.64391625795554</v>
          </cell>
        </row>
        <row r="13">
          <cell r="D13">
            <v>985.71984305173225</v>
          </cell>
          <cell r="E13">
            <v>985.71984305173225</v>
          </cell>
          <cell r="F13">
            <v>985.71984305173225</v>
          </cell>
          <cell r="G13">
            <v>985.71984305173225</v>
          </cell>
          <cell r="H13">
            <v>985.71984305173225</v>
          </cell>
          <cell r="I13">
            <v>985.71984305173225</v>
          </cell>
          <cell r="J13">
            <v>985.71984305173225</v>
          </cell>
          <cell r="K13">
            <v>985.71984305173225</v>
          </cell>
          <cell r="L13">
            <v>985.71984305173225</v>
          </cell>
          <cell r="M13">
            <v>985.71984305173225</v>
          </cell>
          <cell r="N13">
            <v>985.71984305173225</v>
          </cell>
          <cell r="O13">
            <v>985.71984305173225</v>
          </cell>
        </row>
        <row r="14">
          <cell r="D14">
            <v>1003.3518594981939</v>
          </cell>
          <cell r="E14">
            <v>1003.3518594981939</v>
          </cell>
          <cell r="F14">
            <v>1003.3518594981939</v>
          </cell>
          <cell r="G14">
            <v>1003.3518594981939</v>
          </cell>
          <cell r="H14">
            <v>1003.3518594981939</v>
          </cell>
          <cell r="I14">
            <v>1003.3518594981939</v>
          </cell>
          <cell r="J14">
            <v>1003.3518594981939</v>
          </cell>
          <cell r="K14">
            <v>1003.3518594981939</v>
          </cell>
          <cell r="L14">
            <v>1003.3518594981939</v>
          </cell>
          <cell r="M14">
            <v>1003.3518594981939</v>
          </cell>
          <cell r="N14">
            <v>1003.3518594981939</v>
          </cell>
          <cell r="O14">
            <v>1003.3518594981939</v>
          </cell>
        </row>
        <row r="15">
          <cell r="D15">
            <v>985.55447158619063</v>
          </cell>
          <cell r="E15">
            <v>985.55447158619063</v>
          </cell>
          <cell r="F15">
            <v>985.55447158619063</v>
          </cell>
          <cell r="G15">
            <v>985.55447158619063</v>
          </cell>
          <cell r="H15">
            <v>985.55447158619063</v>
          </cell>
          <cell r="I15">
            <v>985.55447158619063</v>
          </cell>
          <cell r="J15">
            <v>985.55447158619063</v>
          </cell>
          <cell r="K15">
            <v>985.55447158619063</v>
          </cell>
          <cell r="L15">
            <v>985.55447158619063</v>
          </cell>
          <cell r="M15">
            <v>985.55447158619063</v>
          </cell>
          <cell r="N15">
            <v>985.55447158619063</v>
          </cell>
          <cell r="O15">
            <v>985.55447158619063</v>
          </cell>
        </row>
        <row r="16">
          <cell r="D16">
            <v>1811.4160307674572</v>
          </cell>
          <cell r="E16">
            <v>1811.4160307674572</v>
          </cell>
          <cell r="F16">
            <v>1811.4160307674572</v>
          </cell>
          <cell r="G16">
            <v>1811.4160307674572</v>
          </cell>
          <cell r="H16">
            <v>1811.4160307674572</v>
          </cell>
          <cell r="I16">
            <v>1811.4160307674572</v>
          </cell>
          <cell r="J16">
            <v>1811.4160307674572</v>
          </cell>
          <cell r="K16">
            <v>1811.4160307674572</v>
          </cell>
          <cell r="L16">
            <v>1811.4160307674572</v>
          </cell>
          <cell r="M16">
            <v>1811.4160307674572</v>
          </cell>
          <cell r="N16">
            <v>1811.4160307674572</v>
          </cell>
          <cell r="O16">
            <v>1811.4160307674572</v>
          </cell>
        </row>
        <row r="17">
          <cell r="D17">
            <v>885.78050790171926</v>
          </cell>
          <cell r="E17">
            <v>885.78050790171926</v>
          </cell>
          <cell r="F17">
            <v>885.78050790171926</v>
          </cell>
          <cell r="G17">
            <v>885.78050790171926</v>
          </cell>
          <cell r="H17">
            <v>885.78050790171926</v>
          </cell>
          <cell r="I17">
            <v>885.78050790171926</v>
          </cell>
          <cell r="J17">
            <v>885.78050790171926</v>
          </cell>
          <cell r="K17">
            <v>885.78050790171926</v>
          </cell>
          <cell r="L17">
            <v>885.78050790171926</v>
          </cell>
          <cell r="M17">
            <v>885.78050790171926</v>
          </cell>
          <cell r="N17">
            <v>885.78050790171926</v>
          </cell>
          <cell r="O17">
            <v>885.78050790171926</v>
          </cell>
        </row>
        <row r="18">
          <cell r="D18">
            <v>1157.5194392462422</v>
          </cell>
          <cell r="E18">
            <v>1157.5194392462422</v>
          </cell>
          <cell r="F18">
            <v>1157.5194392462422</v>
          </cell>
          <cell r="G18">
            <v>1157.5194392462422</v>
          </cell>
          <cell r="H18">
            <v>1157.5194392462422</v>
          </cell>
          <cell r="I18">
            <v>1157.5194392462422</v>
          </cell>
          <cell r="J18">
            <v>1157.5194392462422</v>
          </cell>
          <cell r="K18">
            <v>1157.5194392462422</v>
          </cell>
          <cell r="L18">
            <v>1157.5194392462422</v>
          </cell>
          <cell r="M18">
            <v>1157.5194392462422</v>
          </cell>
          <cell r="N18">
            <v>1157.5194392462422</v>
          </cell>
          <cell r="O18">
            <v>1157.5194392462422</v>
          </cell>
        </row>
        <row r="19">
          <cell r="D19">
            <v>932.32300609573201</v>
          </cell>
          <cell r="E19">
            <v>932.32300609573201</v>
          </cell>
          <cell r="F19">
            <v>932.32300609573201</v>
          </cell>
          <cell r="G19">
            <v>932.32300609573201</v>
          </cell>
          <cell r="H19">
            <v>932.32300609573201</v>
          </cell>
          <cell r="I19">
            <v>932.32300609573201</v>
          </cell>
          <cell r="J19">
            <v>932.32300609573201</v>
          </cell>
          <cell r="K19">
            <v>932.32300609573201</v>
          </cell>
          <cell r="L19">
            <v>932.32300609573201</v>
          </cell>
          <cell r="M19">
            <v>932.32300609573201</v>
          </cell>
          <cell r="N19">
            <v>932.32300609573201</v>
          </cell>
          <cell r="O19">
            <v>932.32300609573201</v>
          </cell>
        </row>
        <row r="20">
          <cell r="D20">
            <v>975.41688744132261</v>
          </cell>
          <cell r="E20">
            <v>975.41688744132261</v>
          </cell>
          <cell r="F20">
            <v>975.41688744132261</v>
          </cell>
          <cell r="G20">
            <v>975.41688744132261</v>
          </cell>
          <cell r="H20">
            <v>975.41688744132261</v>
          </cell>
          <cell r="I20">
            <v>975.41688744132261</v>
          </cell>
          <cell r="J20">
            <v>975.41688744132261</v>
          </cell>
          <cell r="K20">
            <v>975.41688744132261</v>
          </cell>
          <cell r="L20">
            <v>975.41688744132261</v>
          </cell>
          <cell r="M20">
            <v>975.41688744132261</v>
          </cell>
          <cell r="N20">
            <v>975.41688744132261</v>
          </cell>
          <cell r="O20">
            <v>975.41688744132261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 val="ПАО Форвард Энерго_Челябинская "/>
    </sheetNames>
    <sheetDataSet>
      <sheetData sheetId="0"/>
      <sheetData sheetId="1"/>
      <sheetData sheetId="2"/>
      <sheetData sheetId="3">
        <row r="170">
          <cell r="L170">
            <v>934.65768289120854</v>
          </cell>
          <cell r="R170">
            <v>872.53944635911648</v>
          </cell>
          <cell r="X170">
            <v>869.94693663674184</v>
          </cell>
          <cell r="AD170">
            <v>868.9822550211054</v>
          </cell>
          <cell r="AJ170">
            <v>868.9822550211054</v>
          </cell>
          <cell r="AP170">
            <v>890.48816317391368</v>
          </cell>
          <cell r="AV170">
            <v>0</v>
          </cell>
          <cell r="BB170">
            <v>959.79693094037316</v>
          </cell>
          <cell r="BH170">
            <v>963.4071103034629</v>
          </cell>
          <cell r="BN170">
            <v>962.45464292157465</v>
          </cell>
          <cell r="BT170">
            <v>948.3651356652565</v>
          </cell>
          <cell r="BZ170">
            <v>949.09879290609001</v>
          </cell>
          <cell r="CF170">
            <v>948.76673080070816</v>
          </cell>
        </row>
        <row r="200">
          <cell r="R200">
            <v>935.29820760425469</v>
          </cell>
          <cell r="X200">
            <v>932.52422220131382</v>
          </cell>
          <cell r="AD200">
            <v>931.4920128725829</v>
          </cell>
          <cell r="AJ200">
            <v>931.4920128725829</v>
          </cell>
          <cell r="AP200">
            <v>954.50333459608771</v>
          </cell>
          <cell r="AV200">
            <v>909.74845116509812</v>
          </cell>
          <cell r="BB200">
            <v>1028.7847161061993</v>
          </cell>
          <cell r="BH200">
            <v>1032.6476080247053</v>
          </cell>
          <cell r="BN200">
            <v>1031.6284679260848</v>
          </cell>
          <cell r="BT200">
            <v>1016.5526951618245</v>
          </cell>
          <cell r="BZ200">
            <v>1017.3377084095164</v>
          </cell>
          <cell r="CF200">
            <v>1016.9824019567578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 val="ПАО Форвард Энерго_Челябинская "/>
    </sheetNames>
    <sheetDataSet>
      <sheetData sheetId="0"/>
      <sheetData sheetId="1"/>
      <sheetData sheetId="2"/>
      <sheetData sheetId="3">
        <row r="170">
          <cell r="L170">
            <v>942.32114941205839</v>
          </cell>
          <cell r="R170">
            <v>0</v>
          </cell>
          <cell r="X170">
            <v>0</v>
          </cell>
          <cell r="AD170">
            <v>0</v>
          </cell>
          <cell r="AJ170">
            <v>0</v>
          </cell>
          <cell r="AP170">
            <v>0</v>
          </cell>
          <cell r="AV170">
            <v>0</v>
          </cell>
          <cell r="BB170">
            <v>0</v>
          </cell>
          <cell r="BH170">
            <v>0</v>
          </cell>
          <cell r="BN170">
            <v>942.32114941205828</v>
          </cell>
          <cell r="BT170">
            <v>942.32114941205839</v>
          </cell>
          <cell r="BZ170">
            <v>942.32114941205828</v>
          </cell>
          <cell r="CF170">
            <v>942.32114941205828</v>
          </cell>
        </row>
        <row r="200">
          <cell r="R200">
            <v>0</v>
          </cell>
          <cell r="X200">
            <v>0</v>
          </cell>
          <cell r="AD200">
            <v>0</v>
          </cell>
          <cell r="AJ200">
            <v>0</v>
          </cell>
          <cell r="AP200">
            <v>0</v>
          </cell>
          <cell r="AV200">
            <v>0</v>
          </cell>
          <cell r="BB200">
            <v>0</v>
          </cell>
          <cell r="BH200">
            <v>0</v>
          </cell>
          <cell r="BN200">
            <v>1010.0856298709024</v>
          </cell>
          <cell r="BT200">
            <v>1010.0856298709026</v>
          </cell>
          <cell r="BZ200">
            <v>1010.0856298709024</v>
          </cell>
          <cell r="CF200">
            <v>1010.0856298709024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203">
          <cell r="L203">
            <v>982.47713200385726</v>
          </cell>
          <cell r="R203">
            <v>936.445316692603</v>
          </cell>
          <cell r="X203">
            <v>936.40072881023912</v>
          </cell>
          <cell r="AD203">
            <v>936.45576089834708</v>
          </cell>
          <cell r="AJ203">
            <v>936.45576089834708</v>
          </cell>
          <cell r="AP203">
            <v>938.90009941589892</v>
          </cell>
          <cell r="AV203">
            <v>941.80661045375746</v>
          </cell>
          <cell r="BB203">
            <v>1043.5624895918902</v>
          </cell>
          <cell r="BH203">
            <v>1042.7501078875478</v>
          </cell>
          <cell r="BN203">
            <v>1043.6099058501484</v>
          </cell>
          <cell r="BT203">
            <v>1043.200033288105</v>
          </cell>
          <cell r="BZ203">
            <v>1041.9908904491842</v>
          </cell>
          <cell r="CF203">
            <v>1041.1138036290056</v>
          </cell>
        </row>
        <row r="239">
          <cell r="R239">
            <v>1003.6774888610853</v>
          </cell>
          <cell r="X239">
            <v>1003.629779826956</v>
          </cell>
          <cell r="AD239">
            <v>1003.6886641612315</v>
          </cell>
          <cell r="AJ239">
            <v>1003.6886641612315</v>
          </cell>
          <cell r="AP239">
            <v>1006.304106375012</v>
          </cell>
          <cell r="AV239">
            <v>1009.4140731855206</v>
          </cell>
          <cell r="BB239">
            <v>1118.4138638633224</v>
          </cell>
          <cell r="BH239">
            <v>1117.5446154396761</v>
          </cell>
          <cell r="BN239">
            <v>1118.4645992596588</v>
          </cell>
          <cell r="BT239">
            <v>1118.0260356182723</v>
          </cell>
          <cell r="BZ239">
            <v>1116.7322527806271</v>
          </cell>
          <cell r="CF239">
            <v>1115.793769883036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 val="ПАО Форвард Энерго_Челябинская "/>
    </sheetNames>
    <sheetDataSet>
      <sheetData sheetId="0"/>
      <sheetData sheetId="1"/>
      <sheetData sheetId="2"/>
      <sheetData sheetId="3">
        <row r="170">
          <cell r="L170">
            <v>1004.3362250932927</v>
          </cell>
          <cell r="R170">
            <v>953.46143260911379</v>
          </cell>
          <cell r="X170">
            <v>952.56439917656803</v>
          </cell>
          <cell r="AD170">
            <v>952.8952231419255</v>
          </cell>
          <cell r="AJ170">
            <v>952.89275974649547</v>
          </cell>
          <cell r="AP170">
            <v>952.79885446914761</v>
          </cell>
          <cell r="AV170">
            <v>954.63099735341746</v>
          </cell>
          <cell r="BB170">
            <v>1059.9616375267012</v>
          </cell>
          <cell r="BH170">
            <v>1061.1754004647237</v>
          </cell>
          <cell r="BN170">
            <v>1059.2662730596135</v>
          </cell>
          <cell r="BT170">
            <v>1058.7114184921556</v>
          </cell>
          <cell r="BZ170">
            <v>1059.3835969272195</v>
          </cell>
          <cell r="CF170">
            <v>1059.0554164348487</v>
          </cell>
        </row>
        <row r="200">
          <cell r="R200">
            <v>1021.8847328917518</v>
          </cell>
          <cell r="X200">
            <v>1020.9249071189279</v>
          </cell>
          <cell r="AD200">
            <v>1021.2788887618603</v>
          </cell>
          <cell r="AJ200">
            <v>1021.2762529287503</v>
          </cell>
          <cell r="AP200">
            <v>1021.1757742819881</v>
          </cell>
          <cell r="AV200">
            <v>1023.1361671681568</v>
          </cell>
          <cell r="BB200">
            <v>1135.9609521535704</v>
          </cell>
          <cell r="BH200">
            <v>1137.2596784972543</v>
          </cell>
          <cell r="BN200">
            <v>1135.2169121737863</v>
          </cell>
          <cell r="BT200">
            <v>1134.6232177866066</v>
          </cell>
          <cell r="BZ200">
            <v>1135.3424487121249</v>
          </cell>
          <cell r="CF200">
            <v>1134.9912955852881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 val="ПАО Форвард Энерго_Челябинская "/>
    </sheetNames>
    <sheetDataSet>
      <sheetData sheetId="0"/>
      <sheetData sheetId="1"/>
      <sheetData sheetId="2"/>
      <sheetData sheetId="3">
        <row r="170">
          <cell r="L170">
            <v>1099.8006865232458</v>
          </cell>
          <cell r="R170">
            <v>1039.25411173216</v>
          </cell>
          <cell r="X170">
            <v>1039.8827214138257</v>
          </cell>
          <cell r="AD170">
            <v>1039.7261652406551</v>
          </cell>
          <cell r="AJ170">
            <v>1038.5524772212045</v>
          </cell>
          <cell r="AP170">
            <v>1039.0028656947368</v>
          </cell>
          <cell r="AV170">
            <v>1038.6049537717249</v>
          </cell>
          <cell r="BB170">
            <v>1154.3369258056625</v>
          </cell>
          <cell r="BH170">
            <v>1154.9067312448003</v>
          </cell>
          <cell r="BN170">
            <v>1155.0854705450481</v>
          </cell>
          <cell r="BT170">
            <v>1153.8634574778525</v>
          </cell>
          <cell r="BZ170">
            <v>1155.8506063205634</v>
          </cell>
          <cell r="CF170">
            <v>1156.2031185848505</v>
          </cell>
        </row>
        <row r="200">
          <cell r="R200">
            <v>1113.6828995534113</v>
          </cell>
          <cell r="X200">
            <v>1114.3555119127936</v>
          </cell>
          <cell r="AD200">
            <v>1114.1879968075011</v>
          </cell>
          <cell r="AJ200">
            <v>1112.932150626689</v>
          </cell>
          <cell r="AP200">
            <v>1113.4140662933685</v>
          </cell>
          <cell r="AV200">
            <v>1112.9883005357458</v>
          </cell>
          <cell r="BB200">
            <v>1236.9425106120589</v>
          </cell>
          <cell r="BH200">
            <v>1237.5522024319364</v>
          </cell>
          <cell r="BN200">
            <v>1237.7434534832014</v>
          </cell>
          <cell r="BT200">
            <v>1236.4358995013022</v>
          </cell>
          <cell r="BZ200">
            <v>1238.5621487630028</v>
          </cell>
          <cell r="CF200">
            <v>1238.93933688579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 val="ПАО Форвард Энерго_Челябинская "/>
    </sheetNames>
    <sheetDataSet>
      <sheetData sheetId="0"/>
      <sheetData sheetId="1"/>
      <sheetData sheetId="2"/>
      <sheetData sheetId="3">
        <row r="170">
          <cell r="L170">
            <v>997.50919321944775</v>
          </cell>
          <cell r="R170">
            <v>961.21866224241126</v>
          </cell>
          <cell r="X170">
            <v>960.84220793036775</v>
          </cell>
          <cell r="AD170">
            <v>961.60305387097742</v>
          </cell>
          <cell r="AJ170">
            <v>961.13757776191926</v>
          </cell>
          <cell r="AP170">
            <v>959.62478254085022</v>
          </cell>
          <cell r="AV170">
            <v>959.50278978159974</v>
          </cell>
          <cell r="BB170">
            <v>1066.7762991347968</v>
          </cell>
          <cell r="BH170">
            <v>1067.5548825171968</v>
          </cell>
          <cell r="BN170">
            <v>1118.4506703035879</v>
          </cell>
          <cell r="BT170">
            <v>0</v>
          </cell>
          <cell r="BZ170">
            <v>0</v>
          </cell>
          <cell r="CF170">
            <v>1067.8665141233228</v>
          </cell>
        </row>
        <row r="200">
          <cell r="R200">
            <v>1030.1849685993802</v>
          </cell>
          <cell r="X200">
            <v>1029.7821624854937</v>
          </cell>
          <cell r="AD200">
            <v>1030.596267641946</v>
          </cell>
          <cell r="AJ200">
            <v>1030.0982082052537</v>
          </cell>
          <cell r="AP200">
            <v>1028.4795173187099</v>
          </cell>
          <cell r="AV200">
            <v>1028.3489850663118</v>
          </cell>
          <cell r="BB200">
            <v>1143.2526400742324</v>
          </cell>
          <cell r="BH200">
            <v>1144.0857242934005</v>
          </cell>
          <cell r="BN200">
            <v>1198.544217224839</v>
          </cell>
          <cell r="BT200">
            <v>1140.8033329376376</v>
          </cell>
          <cell r="BZ200">
            <v>1140.8033329376376</v>
          </cell>
          <cell r="CF200">
            <v>1144.4191701119553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 val="ПАО Форвард Энерго_Челябинская "/>
    </sheetNames>
    <sheetDataSet>
      <sheetData sheetId="0"/>
      <sheetData sheetId="1"/>
      <sheetData sheetId="2"/>
      <sheetData sheetId="3">
        <row r="170">
          <cell r="L170">
            <v>1012.9269016339242</v>
          </cell>
          <cell r="R170">
            <v>961.27533524993055</v>
          </cell>
          <cell r="X170">
            <v>960.92386499533075</v>
          </cell>
          <cell r="AD170">
            <v>961.59095209931957</v>
          </cell>
          <cell r="AJ170">
            <v>960.9805944718571</v>
          </cell>
          <cell r="AP170">
            <v>959.75030928624039</v>
          </cell>
          <cell r="AV170">
            <v>959.47199723493588</v>
          </cell>
          <cell r="BB170">
            <v>1067.5173336904602</v>
          </cell>
          <cell r="BH170">
            <v>1067.7729055238058</v>
          </cell>
          <cell r="BN170">
            <v>1068.1647581452942</v>
          </cell>
          <cell r="BT170">
            <v>1068.5578914614614</v>
          </cell>
          <cell r="BZ170">
            <v>1068.1505647138397</v>
          </cell>
          <cell r="CF170">
            <v>1067.7981610839508</v>
          </cell>
        </row>
        <row r="200">
          <cell r="R200">
            <v>1030.2456087174257</v>
          </cell>
          <cell r="X200">
            <v>1029.8695355450041</v>
          </cell>
          <cell r="AD200">
            <v>1030.583318746272</v>
          </cell>
          <cell r="AJ200">
            <v>1029.9302360848872</v>
          </cell>
          <cell r="AP200">
            <v>1028.6138309362773</v>
          </cell>
          <cell r="AV200">
            <v>1028.3160370413816</v>
          </cell>
          <cell r="BB200">
            <v>1144.0455470487923</v>
          </cell>
          <cell r="BH200">
            <v>1144.3190089104721</v>
          </cell>
          <cell r="BN200">
            <v>1144.7382912154646</v>
          </cell>
          <cell r="BT200">
            <v>1145.1589438637636</v>
          </cell>
          <cell r="BZ200">
            <v>1144.7231042438084</v>
          </cell>
          <cell r="CF200">
            <v>1144.3460323598274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 val="ПАО Форвард Энерго_Челябинская "/>
    </sheetNames>
    <sheetDataSet>
      <sheetData sheetId="0" refreshError="1"/>
      <sheetData sheetId="1" refreshError="1"/>
      <sheetData sheetId="2" refreshError="1"/>
      <sheetData sheetId="3">
        <row r="170">
          <cell r="L170">
            <v>1014.2045441618577</v>
          </cell>
          <cell r="R170">
            <v>960.85868042598679</v>
          </cell>
          <cell r="X170">
            <v>960.53023728143296</v>
          </cell>
          <cell r="AD170">
            <v>962.02588929489411</v>
          </cell>
          <cell r="AJ170">
            <v>960.26996155795678</v>
          </cell>
          <cell r="AP170">
            <v>959.54642063815311</v>
          </cell>
          <cell r="AV170">
            <v>960.31646486545083</v>
          </cell>
          <cell r="BB170">
            <v>1066.6242003847053</v>
          </cell>
          <cell r="BH170">
            <v>1066.8761595085716</v>
          </cell>
          <cell r="BN170">
            <v>1067.8892950970749</v>
          </cell>
          <cell r="BT170">
            <v>1067.847818353119</v>
          </cell>
          <cell r="BZ170">
            <v>1067.5654863833261</v>
          </cell>
          <cell r="CF170">
            <v>1067.881591090216</v>
          </cell>
        </row>
        <row r="200">
          <cell r="R200">
            <v>1029.7997880558059</v>
          </cell>
          <cell r="X200">
            <v>1029.4483538911334</v>
          </cell>
          <cell r="AD200">
            <v>1031.0487015455369</v>
          </cell>
          <cell r="AJ200">
            <v>1029.1698588670138</v>
          </cell>
          <cell r="AP200">
            <v>1028.3956700828239</v>
          </cell>
          <cell r="AV200">
            <v>1029.2196174060325</v>
          </cell>
          <cell r="BB200">
            <v>1143.0898944116348</v>
          </cell>
          <cell r="BH200">
            <v>1143.3594906741716</v>
          </cell>
          <cell r="BN200">
            <v>1144.44354575387</v>
          </cell>
          <cell r="BT200">
            <v>1144.3991656378373</v>
          </cell>
          <cell r="BZ200">
            <v>1144.097070430159</v>
          </cell>
          <cell r="CF200">
            <v>1144.4353024665311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 val="ПАО Форвард Энерго_Тюменская ТЭ"/>
    </sheetNames>
    <sheetDataSet>
      <sheetData sheetId="0"/>
      <sheetData sheetId="1"/>
      <sheetData sheetId="2"/>
      <sheetData sheetId="3">
        <row r="170">
          <cell r="L170">
            <v>973.96457325107508</v>
          </cell>
          <cell r="R170">
            <v>926.52674781344194</v>
          </cell>
          <cell r="X170">
            <v>926.95121923684803</v>
          </cell>
          <cell r="AD170">
            <v>927.76802563315221</v>
          </cell>
          <cell r="AJ170">
            <v>926.71570836686226</v>
          </cell>
          <cell r="AP170">
            <v>926.76702267968187</v>
          </cell>
          <cell r="AV170">
            <v>927.48030034058684</v>
          </cell>
          <cell r="BB170">
            <v>1032.5721371539073</v>
          </cell>
          <cell r="BH170">
            <v>1031.1700965558812</v>
          </cell>
          <cell r="BN170">
            <v>1031.1988345986358</v>
          </cell>
          <cell r="BT170">
            <v>1031.3599542739823</v>
          </cell>
          <cell r="BZ170">
            <v>1031.3166413562328</v>
          </cell>
          <cell r="CF170">
            <v>1030.9022900905379</v>
          </cell>
        </row>
        <row r="200">
          <cell r="R200">
            <v>993.06462016038301</v>
          </cell>
          <cell r="X200">
            <v>993.51880458342748</v>
          </cell>
          <cell r="AD200">
            <v>994.39278742747297</v>
          </cell>
          <cell r="AJ200">
            <v>993.26680795254276</v>
          </cell>
          <cell r="AP200">
            <v>993.32171426725972</v>
          </cell>
          <cell r="AV200">
            <v>994.08492136442806</v>
          </cell>
          <cell r="BB200">
            <v>1106.6541867546807</v>
          </cell>
          <cell r="BH200">
            <v>1105.1540033147928</v>
          </cell>
          <cell r="BN200">
            <v>1105.1847530205403</v>
          </cell>
          <cell r="BT200">
            <v>1105.357151073161</v>
          </cell>
          <cell r="BZ200">
            <v>1105.3108062511692</v>
          </cell>
          <cell r="CF200">
            <v>1104.8674503968755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 val="ПАО Форвард Энерго_Тюменская ТЭ"/>
    </sheetNames>
    <sheetDataSet>
      <sheetData sheetId="0"/>
      <sheetData sheetId="1"/>
      <sheetData sheetId="2"/>
      <sheetData sheetId="3">
        <row r="170">
          <cell r="L170">
            <v>1065.3460783654386</v>
          </cell>
          <cell r="R170">
            <v>1006.7457982687982</v>
          </cell>
          <cell r="X170">
            <v>1007.1326851268346</v>
          </cell>
          <cell r="AD170">
            <v>1007.9665017279917</v>
          </cell>
          <cell r="AJ170">
            <v>1006.9781814778676</v>
          </cell>
          <cell r="AP170">
            <v>1007.0329260138365</v>
          </cell>
          <cell r="AV170">
            <v>1007.5654556197326</v>
          </cell>
          <cell r="BB170">
            <v>1121.3168994280438</v>
          </cell>
          <cell r="BH170">
            <v>1120.1207588715392</v>
          </cell>
          <cell r="BN170">
            <v>1120.1943833435873</v>
          </cell>
          <cell r="BT170">
            <v>1120.6035947868563</v>
          </cell>
          <cell r="BZ170">
            <v>1120.617630975941</v>
          </cell>
          <cell r="CF170">
            <v>1120.1491018173112</v>
          </cell>
        </row>
        <row r="200">
          <cell r="R200">
            <v>1078.8990041476143</v>
          </cell>
          <cell r="X200">
            <v>1079.3129730857131</v>
          </cell>
          <cell r="AD200">
            <v>1080.2051568489512</v>
          </cell>
          <cell r="AJ200">
            <v>1079.1476541813183</v>
          </cell>
          <cell r="AP200">
            <v>1079.2062308348052</v>
          </cell>
          <cell r="AV200">
            <v>1079.776037513114</v>
          </cell>
          <cell r="BB200">
            <v>1201.6110823880069</v>
          </cell>
          <cell r="BH200">
            <v>1200.331211992547</v>
          </cell>
          <cell r="BN200">
            <v>1200.4099901776385</v>
          </cell>
          <cell r="BT200">
            <v>1200.8478464219363</v>
          </cell>
          <cell r="BZ200">
            <v>1200.8628651442568</v>
          </cell>
          <cell r="CF200">
            <v>1200.3615389445231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 val="ПАО Форвард Энерго_Тюменская ТЭ"/>
    </sheetNames>
    <sheetDataSet>
      <sheetData sheetId="0"/>
      <sheetData sheetId="1"/>
      <sheetData sheetId="2"/>
      <sheetData sheetId="3">
        <row r="170">
          <cell r="L170">
            <v>1097.5291655466194</v>
          </cell>
          <cell r="R170">
            <v>1040.6849032268058</v>
          </cell>
          <cell r="X170">
            <v>1040.7228384646562</v>
          </cell>
          <cell r="AD170">
            <v>1040.181220044575</v>
          </cell>
          <cell r="AJ170">
            <v>1041.8281767348221</v>
          </cell>
          <cell r="AP170">
            <v>1041.6515489629232</v>
          </cell>
          <cell r="AV170">
            <v>1039.1608068475296</v>
          </cell>
          <cell r="BB170">
            <v>1156.7188797060596</v>
          </cell>
          <cell r="BH170">
            <v>1157.1844347013996</v>
          </cell>
          <cell r="BN170">
            <v>1158.0242433080782</v>
          </cell>
          <cell r="BT170">
            <v>1156.5076695806372</v>
          </cell>
          <cell r="BZ170">
            <v>1156.4329820875982</v>
          </cell>
          <cell r="CF170">
            <v>1156.4897394565951</v>
          </cell>
        </row>
        <row r="200">
          <cell r="R200">
            <v>1115.2138464526822</v>
          </cell>
          <cell r="X200">
            <v>1115.2544371571823</v>
          </cell>
          <cell r="AD200">
            <v>1114.6749054476952</v>
          </cell>
          <cell r="AJ200">
            <v>1116.4371491062598</v>
          </cell>
          <cell r="AP200">
            <v>1116.2481573903281</v>
          </cell>
          <cell r="AV200">
            <v>1113.5830633268567</v>
          </cell>
          <cell r="BB200">
            <v>1239.4912012854838</v>
          </cell>
          <cell r="BH200">
            <v>1239.9893451304974</v>
          </cell>
          <cell r="BN200">
            <v>1240.8879403396436</v>
          </cell>
          <cell r="BT200">
            <v>1239.2652064512818</v>
          </cell>
          <cell r="BZ200">
            <v>1239.1852908337301</v>
          </cell>
          <cell r="CF200">
            <v>1239.2460212185567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L170">
            <v>705.69773216472572</v>
          </cell>
          <cell r="R170">
            <v>673.42010161351607</v>
          </cell>
          <cell r="X170">
            <v>673.40887998005701</v>
          </cell>
          <cell r="AD170">
            <v>673.76629366480552</v>
          </cell>
          <cell r="AJ170">
            <v>673.43133629986858</v>
          </cell>
          <cell r="AP170">
            <v>673.42964413302991</v>
          </cell>
          <cell r="AV170">
            <v>673.2972621799538</v>
          </cell>
          <cell r="BB170">
            <v>749.16405411388109</v>
          </cell>
          <cell r="BH170">
            <v>748.79826245512947</v>
          </cell>
          <cell r="BN170">
            <v>750.12683808986719</v>
          </cell>
          <cell r="BT170">
            <v>746.29720505035129</v>
          </cell>
          <cell r="BZ170">
            <v>749.53781148712721</v>
          </cell>
          <cell r="CF170">
            <v>752.58428906679649</v>
          </cell>
        </row>
        <row r="200">
          <cell r="R200">
            <v>722.24050872646228</v>
          </cell>
          <cell r="X200">
            <v>722.22850157866105</v>
          </cell>
          <cell r="AD200">
            <v>722.61093422134195</v>
          </cell>
          <cell r="AJ200">
            <v>722.25252984085944</v>
          </cell>
          <cell r="AP200">
            <v>722.25071922234213</v>
          </cell>
          <cell r="AV200">
            <v>722.10907053255062</v>
          </cell>
          <cell r="BB200">
            <v>803.40753790185283</v>
          </cell>
          <cell r="BH200">
            <v>803.01614082698859</v>
          </cell>
          <cell r="BN200">
            <v>804.43771675615801</v>
          </cell>
          <cell r="BT200">
            <v>800.34000940387591</v>
          </cell>
          <cell r="BZ200">
            <v>803.80745829122623</v>
          </cell>
          <cell r="CF200">
            <v>807.06718930147235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L170">
            <v>709.7267767145587</v>
          </cell>
          <cell r="R170">
            <v>673.45998475948966</v>
          </cell>
          <cell r="X170">
            <v>673.45711365094621</v>
          </cell>
          <cell r="AD170">
            <v>673.71430580537287</v>
          </cell>
          <cell r="AJ170">
            <v>673.43050941137494</v>
          </cell>
          <cell r="AP170">
            <v>673.44653303768803</v>
          </cell>
          <cell r="AV170">
            <v>673.6228213512876</v>
          </cell>
          <cell r="BB170">
            <v>749.14452836399096</v>
          </cell>
          <cell r="BH170">
            <v>748.76424728619793</v>
          </cell>
          <cell r="BN170">
            <v>749.0631043691377</v>
          </cell>
          <cell r="BT170">
            <v>749.52150136561977</v>
          </cell>
          <cell r="BZ170">
            <v>748.96768772444273</v>
          </cell>
          <cell r="CF170">
            <v>749.31100523340842</v>
          </cell>
        </row>
        <row r="200">
          <cell r="R200">
            <v>722.28318369265401</v>
          </cell>
          <cell r="X200">
            <v>722.28011160651249</v>
          </cell>
          <cell r="AD200">
            <v>722.5553072117491</v>
          </cell>
          <cell r="AJ200">
            <v>722.25164507017132</v>
          </cell>
          <cell r="AP200">
            <v>722.2687903503263</v>
          </cell>
          <cell r="AV200">
            <v>722.45741884587778</v>
          </cell>
          <cell r="BB200">
            <v>803.38664534947043</v>
          </cell>
          <cell r="BH200">
            <v>802.97974459623185</v>
          </cell>
          <cell r="BN200">
            <v>803.29952167497743</v>
          </cell>
          <cell r="BT200">
            <v>803.79000646121324</v>
          </cell>
          <cell r="BZ200">
            <v>803.19742586515383</v>
          </cell>
          <cell r="CF200">
            <v>803.56477559974712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L170">
            <v>712.64579547408982</v>
          </cell>
          <cell r="R170">
            <v>673.48933201138868</v>
          </cell>
          <cell r="X170">
            <v>673.85883338157589</v>
          </cell>
          <cell r="AD170">
            <v>673.38969230965631</v>
          </cell>
          <cell r="AJ170">
            <v>673.74152998755085</v>
          </cell>
          <cell r="AP170">
            <v>674.75633306886766</v>
          </cell>
          <cell r="AV170">
            <v>673.30921712141321</v>
          </cell>
          <cell r="BB170">
            <v>748.8020135255789</v>
          </cell>
          <cell r="BH170">
            <v>749.11939826511934</v>
          </cell>
          <cell r="BN170">
            <v>748.86832249208805</v>
          </cell>
          <cell r="BT170">
            <v>748.37531441231317</v>
          </cell>
          <cell r="BZ170">
            <v>749.30117351831791</v>
          </cell>
          <cell r="CF170">
            <v>748.85817155938355</v>
          </cell>
        </row>
        <row r="200">
          <cell r="R200">
            <v>722.31458525218602</v>
          </cell>
          <cell r="X200">
            <v>722.70995171828633</v>
          </cell>
          <cell r="AD200">
            <v>722.20797077133238</v>
          </cell>
          <cell r="AJ200">
            <v>722.58443708667949</v>
          </cell>
          <cell r="AP200">
            <v>723.67027638368847</v>
          </cell>
          <cell r="AV200">
            <v>722.12186231991222</v>
          </cell>
          <cell r="BB200">
            <v>803.02015447236954</v>
          </cell>
          <cell r="BH200">
            <v>803.35975614367771</v>
          </cell>
          <cell r="BN200">
            <v>803.09110506653428</v>
          </cell>
          <cell r="BT200">
            <v>802.56358642117516</v>
          </cell>
          <cell r="BZ200">
            <v>803.55425566460019</v>
          </cell>
          <cell r="CF200">
            <v>803.08024356854048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wardenergy@frwd.energ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zoomScaleNormal="100" workbookViewId="0">
      <selection activeCell="A2" sqref="A2:C2"/>
    </sheetView>
  </sheetViews>
  <sheetFormatPr defaultRowHeight="12.75" x14ac:dyDescent="0.25"/>
  <cols>
    <col min="1" max="3" width="41.7109375" style="1" customWidth="1"/>
    <col min="4" max="4" width="9.7109375" style="1" customWidth="1"/>
    <col min="5" max="249" width="9.140625" style="1"/>
    <col min="250" max="250" width="9.85546875" style="1" customWidth="1"/>
    <col min="251" max="259" width="9.140625" style="1"/>
    <col min="260" max="260" width="9.7109375" style="1" customWidth="1"/>
    <col min="261" max="505" width="9.140625" style="1"/>
    <col min="506" max="506" width="9.85546875" style="1" customWidth="1"/>
    <col min="507" max="515" width="9.140625" style="1"/>
    <col min="516" max="516" width="9.7109375" style="1" customWidth="1"/>
    <col min="517" max="761" width="9.140625" style="1"/>
    <col min="762" max="762" width="9.85546875" style="1" customWidth="1"/>
    <col min="763" max="771" width="9.140625" style="1"/>
    <col min="772" max="772" width="9.7109375" style="1" customWidth="1"/>
    <col min="773" max="1017" width="9.140625" style="1"/>
    <col min="1018" max="1018" width="9.85546875" style="1" customWidth="1"/>
    <col min="1019" max="1027" width="9.140625" style="1"/>
    <col min="1028" max="1028" width="9.7109375" style="1" customWidth="1"/>
    <col min="1029" max="1273" width="9.140625" style="1"/>
    <col min="1274" max="1274" width="9.85546875" style="1" customWidth="1"/>
    <col min="1275" max="1283" width="9.140625" style="1"/>
    <col min="1284" max="1284" width="9.7109375" style="1" customWidth="1"/>
    <col min="1285" max="1529" width="9.140625" style="1"/>
    <col min="1530" max="1530" width="9.85546875" style="1" customWidth="1"/>
    <col min="1531" max="1539" width="9.140625" style="1"/>
    <col min="1540" max="1540" width="9.7109375" style="1" customWidth="1"/>
    <col min="1541" max="1785" width="9.140625" style="1"/>
    <col min="1786" max="1786" width="9.85546875" style="1" customWidth="1"/>
    <col min="1787" max="1795" width="9.140625" style="1"/>
    <col min="1796" max="1796" width="9.7109375" style="1" customWidth="1"/>
    <col min="1797" max="2041" width="9.140625" style="1"/>
    <col min="2042" max="2042" width="9.85546875" style="1" customWidth="1"/>
    <col min="2043" max="2051" width="9.140625" style="1"/>
    <col min="2052" max="2052" width="9.7109375" style="1" customWidth="1"/>
    <col min="2053" max="2297" width="9.140625" style="1"/>
    <col min="2298" max="2298" width="9.85546875" style="1" customWidth="1"/>
    <col min="2299" max="2307" width="9.140625" style="1"/>
    <col min="2308" max="2308" width="9.7109375" style="1" customWidth="1"/>
    <col min="2309" max="2553" width="9.140625" style="1"/>
    <col min="2554" max="2554" width="9.85546875" style="1" customWidth="1"/>
    <col min="2555" max="2563" width="9.140625" style="1"/>
    <col min="2564" max="2564" width="9.7109375" style="1" customWidth="1"/>
    <col min="2565" max="2809" width="9.140625" style="1"/>
    <col min="2810" max="2810" width="9.85546875" style="1" customWidth="1"/>
    <col min="2811" max="2819" width="9.140625" style="1"/>
    <col min="2820" max="2820" width="9.7109375" style="1" customWidth="1"/>
    <col min="2821" max="3065" width="9.140625" style="1"/>
    <col min="3066" max="3066" width="9.85546875" style="1" customWidth="1"/>
    <col min="3067" max="3075" width="9.140625" style="1"/>
    <col min="3076" max="3076" width="9.7109375" style="1" customWidth="1"/>
    <col min="3077" max="3321" width="9.140625" style="1"/>
    <col min="3322" max="3322" width="9.85546875" style="1" customWidth="1"/>
    <col min="3323" max="3331" width="9.140625" style="1"/>
    <col min="3332" max="3332" width="9.7109375" style="1" customWidth="1"/>
    <col min="3333" max="3577" width="9.140625" style="1"/>
    <col min="3578" max="3578" width="9.85546875" style="1" customWidth="1"/>
    <col min="3579" max="3587" width="9.140625" style="1"/>
    <col min="3588" max="3588" width="9.7109375" style="1" customWidth="1"/>
    <col min="3589" max="3833" width="9.140625" style="1"/>
    <col min="3834" max="3834" width="9.85546875" style="1" customWidth="1"/>
    <col min="3835" max="3843" width="9.140625" style="1"/>
    <col min="3844" max="3844" width="9.7109375" style="1" customWidth="1"/>
    <col min="3845" max="4089" width="9.140625" style="1"/>
    <col min="4090" max="4090" width="9.85546875" style="1" customWidth="1"/>
    <col min="4091" max="4099" width="9.140625" style="1"/>
    <col min="4100" max="4100" width="9.7109375" style="1" customWidth="1"/>
    <col min="4101" max="4345" width="9.140625" style="1"/>
    <col min="4346" max="4346" width="9.85546875" style="1" customWidth="1"/>
    <col min="4347" max="4355" width="9.140625" style="1"/>
    <col min="4356" max="4356" width="9.7109375" style="1" customWidth="1"/>
    <col min="4357" max="4601" width="9.140625" style="1"/>
    <col min="4602" max="4602" width="9.85546875" style="1" customWidth="1"/>
    <col min="4603" max="4611" width="9.140625" style="1"/>
    <col min="4612" max="4612" width="9.7109375" style="1" customWidth="1"/>
    <col min="4613" max="4857" width="9.140625" style="1"/>
    <col min="4858" max="4858" width="9.85546875" style="1" customWidth="1"/>
    <col min="4859" max="4867" width="9.140625" style="1"/>
    <col min="4868" max="4868" width="9.7109375" style="1" customWidth="1"/>
    <col min="4869" max="5113" width="9.140625" style="1"/>
    <col min="5114" max="5114" width="9.85546875" style="1" customWidth="1"/>
    <col min="5115" max="5123" width="9.140625" style="1"/>
    <col min="5124" max="5124" width="9.7109375" style="1" customWidth="1"/>
    <col min="5125" max="5369" width="9.140625" style="1"/>
    <col min="5370" max="5370" width="9.85546875" style="1" customWidth="1"/>
    <col min="5371" max="5379" width="9.140625" style="1"/>
    <col min="5380" max="5380" width="9.7109375" style="1" customWidth="1"/>
    <col min="5381" max="5625" width="9.140625" style="1"/>
    <col min="5626" max="5626" width="9.85546875" style="1" customWidth="1"/>
    <col min="5627" max="5635" width="9.140625" style="1"/>
    <col min="5636" max="5636" width="9.7109375" style="1" customWidth="1"/>
    <col min="5637" max="5881" width="9.140625" style="1"/>
    <col min="5882" max="5882" width="9.85546875" style="1" customWidth="1"/>
    <col min="5883" max="5891" width="9.140625" style="1"/>
    <col min="5892" max="5892" width="9.7109375" style="1" customWidth="1"/>
    <col min="5893" max="6137" width="9.140625" style="1"/>
    <col min="6138" max="6138" width="9.85546875" style="1" customWidth="1"/>
    <col min="6139" max="6147" width="9.140625" style="1"/>
    <col min="6148" max="6148" width="9.7109375" style="1" customWidth="1"/>
    <col min="6149" max="6393" width="9.140625" style="1"/>
    <col min="6394" max="6394" width="9.85546875" style="1" customWidth="1"/>
    <col min="6395" max="6403" width="9.140625" style="1"/>
    <col min="6404" max="6404" width="9.7109375" style="1" customWidth="1"/>
    <col min="6405" max="6649" width="9.140625" style="1"/>
    <col min="6650" max="6650" width="9.85546875" style="1" customWidth="1"/>
    <col min="6651" max="6659" width="9.140625" style="1"/>
    <col min="6660" max="6660" width="9.7109375" style="1" customWidth="1"/>
    <col min="6661" max="6905" width="9.140625" style="1"/>
    <col min="6906" max="6906" width="9.85546875" style="1" customWidth="1"/>
    <col min="6907" max="6915" width="9.140625" style="1"/>
    <col min="6916" max="6916" width="9.7109375" style="1" customWidth="1"/>
    <col min="6917" max="7161" width="9.140625" style="1"/>
    <col min="7162" max="7162" width="9.85546875" style="1" customWidth="1"/>
    <col min="7163" max="7171" width="9.140625" style="1"/>
    <col min="7172" max="7172" width="9.7109375" style="1" customWidth="1"/>
    <col min="7173" max="7417" width="9.140625" style="1"/>
    <col min="7418" max="7418" width="9.85546875" style="1" customWidth="1"/>
    <col min="7419" max="7427" width="9.140625" style="1"/>
    <col min="7428" max="7428" width="9.7109375" style="1" customWidth="1"/>
    <col min="7429" max="7673" width="9.140625" style="1"/>
    <col min="7674" max="7674" width="9.85546875" style="1" customWidth="1"/>
    <col min="7675" max="7683" width="9.140625" style="1"/>
    <col min="7684" max="7684" width="9.7109375" style="1" customWidth="1"/>
    <col min="7685" max="7929" width="9.140625" style="1"/>
    <col min="7930" max="7930" width="9.85546875" style="1" customWidth="1"/>
    <col min="7931" max="7939" width="9.140625" style="1"/>
    <col min="7940" max="7940" width="9.7109375" style="1" customWidth="1"/>
    <col min="7941" max="8185" width="9.140625" style="1"/>
    <col min="8186" max="8186" width="9.85546875" style="1" customWidth="1"/>
    <col min="8187" max="8195" width="9.140625" style="1"/>
    <col min="8196" max="8196" width="9.7109375" style="1" customWidth="1"/>
    <col min="8197" max="8441" width="9.140625" style="1"/>
    <col min="8442" max="8442" width="9.85546875" style="1" customWidth="1"/>
    <col min="8443" max="8451" width="9.140625" style="1"/>
    <col min="8452" max="8452" width="9.7109375" style="1" customWidth="1"/>
    <col min="8453" max="8697" width="9.140625" style="1"/>
    <col min="8698" max="8698" width="9.85546875" style="1" customWidth="1"/>
    <col min="8699" max="8707" width="9.140625" style="1"/>
    <col min="8708" max="8708" width="9.7109375" style="1" customWidth="1"/>
    <col min="8709" max="8953" width="9.140625" style="1"/>
    <col min="8954" max="8954" width="9.85546875" style="1" customWidth="1"/>
    <col min="8955" max="8963" width="9.140625" style="1"/>
    <col min="8964" max="8964" width="9.7109375" style="1" customWidth="1"/>
    <col min="8965" max="9209" width="9.140625" style="1"/>
    <col min="9210" max="9210" width="9.85546875" style="1" customWidth="1"/>
    <col min="9211" max="9219" width="9.140625" style="1"/>
    <col min="9220" max="9220" width="9.7109375" style="1" customWidth="1"/>
    <col min="9221" max="9465" width="9.140625" style="1"/>
    <col min="9466" max="9466" width="9.85546875" style="1" customWidth="1"/>
    <col min="9467" max="9475" width="9.140625" style="1"/>
    <col min="9476" max="9476" width="9.7109375" style="1" customWidth="1"/>
    <col min="9477" max="9721" width="9.140625" style="1"/>
    <col min="9722" max="9722" width="9.85546875" style="1" customWidth="1"/>
    <col min="9723" max="9731" width="9.140625" style="1"/>
    <col min="9732" max="9732" width="9.7109375" style="1" customWidth="1"/>
    <col min="9733" max="9977" width="9.140625" style="1"/>
    <col min="9978" max="9978" width="9.85546875" style="1" customWidth="1"/>
    <col min="9979" max="9987" width="9.140625" style="1"/>
    <col min="9988" max="9988" width="9.7109375" style="1" customWidth="1"/>
    <col min="9989" max="10233" width="9.140625" style="1"/>
    <col min="10234" max="10234" width="9.85546875" style="1" customWidth="1"/>
    <col min="10235" max="10243" width="9.140625" style="1"/>
    <col min="10244" max="10244" width="9.7109375" style="1" customWidth="1"/>
    <col min="10245" max="10489" width="9.140625" style="1"/>
    <col min="10490" max="10490" width="9.85546875" style="1" customWidth="1"/>
    <col min="10491" max="10499" width="9.140625" style="1"/>
    <col min="10500" max="10500" width="9.7109375" style="1" customWidth="1"/>
    <col min="10501" max="10745" width="9.140625" style="1"/>
    <col min="10746" max="10746" width="9.85546875" style="1" customWidth="1"/>
    <col min="10747" max="10755" width="9.140625" style="1"/>
    <col min="10756" max="10756" width="9.7109375" style="1" customWidth="1"/>
    <col min="10757" max="11001" width="9.140625" style="1"/>
    <col min="11002" max="11002" width="9.85546875" style="1" customWidth="1"/>
    <col min="11003" max="11011" width="9.140625" style="1"/>
    <col min="11012" max="11012" width="9.7109375" style="1" customWidth="1"/>
    <col min="11013" max="11257" width="9.140625" style="1"/>
    <col min="11258" max="11258" width="9.85546875" style="1" customWidth="1"/>
    <col min="11259" max="11267" width="9.140625" style="1"/>
    <col min="11268" max="11268" width="9.7109375" style="1" customWidth="1"/>
    <col min="11269" max="11513" width="9.140625" style="1"/>
    <col min="11514" max="11514" width="9.85546875" style="1" customWidth="1"/>
    <col min="11515" max="11523" width="9.140625" style="1"/>
    <col min="11524" max="11524" width="9.7109375" style="1" customWidth="1"/>
    <col min="11525" max="11769" width="9.140625" style="1"/>
    <col min="11770" max="11770" width="9.85546875" style="1" customWidth="1"/>
    <col min="11771" max="11779" width="9.140625" style="1"/>
    <col min="11780" max="11780" width="9.7109375" style="1" customWidth="1"/>
    <col min="11781" max="12025" width="9.140625" style="1"/>
    <col min="12026" max="12026" width="9.85546875" style="1" customWidth="1"/>
    <col min="12027" max="12035" width="9.140625" style="1"/>
    <col min="12036" max="12036" width="9.7109375" style="1" customWidth="1"/>
    <col min="12037" max="12281" width="9.140625" style="1"/>
    <col min="12282" max="12282" width="9.85546875" style="1" customWidth="1"/>
    <col min="12283" max="12291" width="9.140625" style="1"/>
    <col min="12292" max="12292" width="9.7109375" style="1" customWidth="1"/>
    <col min="12293" max="12537" width="9.140625" style="1"/>
    <col min="12538" max="12538" width="9.85546875" style="1" customWidth="1"/>
    <col min="12539" max="12547" width="9.140625" style="1"/>
    <col min="12548" max="12548" width="9.7109375" style="1" customWidth="1"/>
    <col min="12549" max="12793" width="9.140625" style="1"/>
    <col min="12794" max="12794" width="9.85546875" style="1" customWidth="1"/>
    <col min="12795" max="12803" width="9.140625" style="1"/>
    <col min="12804" max="12804" width="9.7109375" style="1" customWidth="1"/>
    <col min="12805" max="13049" width="9.140625" style="1"/>
    <col min="13050" max="13050" width="9.85546875" style="1" customWidth="1"/>
    <col min="13051" max="13059" width="9.140625" style="1"/>
    <col min="13060" max="13060" width="9.7109375" style="1" customWidth="1"/>
    <col min="13061" max="13305" width="9.140625" style="1"/>
    <col min="13306" max="13306" width="9.85546875" style="1" customWidth="1"/>
    <col min="13307" max="13315" width="9.140625" style="1"/>
    <col min="13316" max="13316" width="9.7109375" style="1" customWidth="1"/>
    <col min="13317" max="13561" width="9.140625" style="1"/>
    <col min="13562" max="13562" width="9.85546875" style="1" customWidth="1"/>
    <col min="13563" max="13571" width="9.140625" style="1"/>
    <col min="13572" max="13572" width="9.7109375" style="1" customWidth="1"/>
    <col min="13573" max="13817" width="9.140625" style="1"/>
    <col min="13818" max="13818" width="9.85546875" style="1" customWidth="1"/>
    <col min="13819" max="13827" width="9.140625" style="1"/>
    <col min="13828" max="13828" width="9.7109375" style="1" customWidth="1"/>
    <col min="13829" max="14073" width="9.140625" style="1"/>
    <col min="14074" max="14074" width="9.85546875" style="1" customWidth="1"/>
    <col min="14075" max="14083" width="9.140625" style="1"/>
    <col min="14084" max="14084" width="9.7109375" style="1" customWidth="1"/>
    <col min="14085" max="14329" width="9.140625" style="1"/>
    <col min="14330" max="14330" width="9.85546875" style="1" customWidth="1"/>
    <col min="14331" max="14339" width="9.140625" style="1"/>
    <col min="14340" max="14340" width="9.7109375" style="1" customWidth="1"/>
    <col min="14341" max="14585" width="9.140625" style="1"/>
    <col min="14586" max="14586" width="9.85546875" style="1" customWidth="1"/>
    <col min="14587" max="14595" width="9.140625" style="1"/>
    <col min="14596" max="14596" width="9.7109375" style="1" customWidth="1"/>
    <col min="14597" max="14841" width="9.140625" style="1"/>
    <col min="14842" max="14842" width="9.85546875" style="1" customWidth="1"/>
    <col min="14843" max="14851" width="9.140625" style="1"/>
    <col min="14852" max="14852" width="9.7109375" style="1" customWidth="1"/>
    <col min="14853" max="15097" width="9.140625" style="1"/>
    <col min="15098" max="15098" width="9.85546875" style="1" customWidth="1"/>
    <col min="15099" max="15107" width="9.140625" style="1"/>
    <col min="15108" max="15108" width="9.7109375" style="1" customWidth="1"/>
    <col min="15109" max="15353" width="9.140625" style="1"/>
    <col min="15354" max="15354" width="9.85546875" style="1" customWidth="1"/>
    <col min="15355" max="15363" width="9.140625" style="1"/>
    <col min="15364" max="15364" width="9.7109375" style="1" customWidth="1"/>
    <col min="15365" max="15609" width="9.140625" style="1"/>
    <col min="15610" max="15610" width="9.85546875" style="1" customWidth="1"/>
    <col min="15611" max="15619" width="9.140625" style="1"/>
    <col min="15620" max="15620" width="9.7109375" style="1" customWidth="1"/>
    <col min="15621" max="15865" width="9.140625" style="1"/>
    <col min="15866" max="15866" width="9.85546875" style="1" customWidth="1"/>
    <col min="15867" max="15875" width="9.140625" style="1"/>
    <col min="15876" max="15876" width="9.7109375" style="1" customWidth="1"/>
    <col min="15877" max="16121" width="9.140625" style="1"/>
    <col min="16122" max="16122" width="9.85546875" style="1" customWidth="1"/>
    <col min="16123" max="16131" width="9.140625" style="1"/>
    <col min="16132" max="16132" width="9.7109375" style="1" customWidth="1"/>
    <col min="16133" max="16384" width="9.140625" style="1"/>
  </cols>
  <sheetData>
    <row r="1" spans="1:7" ht="25.5" customHeight="1" x14ac:dyDescent="0.25">
      <c r="A1" s="49" t="s">
        <v>0</v>
      </c>
      <c r="B1" s="49"/>
      <c r="C1" s="49"/>
    </row>
    <row r="2" spans="1:7" ht="39.75" customHeight="1" x14ac:dyDescent="0.25">
      <c r="A2" s="49" t="s">
        <v>1</v>
      </c>
      <c r="B2" s="49"/>
      <c r="C2" s="49"/>
    </row>
    <row r="3" spans="1:7" ht="31.5" customHeight="1" x14ac:dyDescent="0.25">
      <c r="A3" s="50" t="s">
        <v>67</v>
      </c>
      <c r="B3" s="50"/>
      <c r="C3" s="50"/>
    </row>
    <row r="4" spans="1:7" ht="18.75" customHeight="1" x14ac:dyDescent="0.25">
      <c r="A4" s="51" t="s">
        <v>2</v>
      </c>
      <c r="B4" s="51"/>
      <c r="C4" s="51"/>
    </row>
    <row r="5" spans="1:7" ht="27" customHeight="1" x14ac:dyDescent="0.25">
      <c r="A5" s="2" t="s">
        <v>3</v>
      </c>
      <c r="B5" s="3">
        <v>2024</v>
      </c>
      <c r="C5" s="4" t="s">
        <v>4</v>
      </c>
    </row>
    <row r="7" spans="1:7" s="6" customFormat="1" ht="35.25" customHeight="1" x14ac:dyDescent="0.25">
      <c r="A7" s="48" t="s">
        <v>5</v>
      </c>
      <c r="B7" s="48"/>
      <c r="C7" s="5" t="s">
        <v>68</v>
      </c>
    </row>
    <row r="8" spans="1:7" s="6" customFormat="1" ht="35.25" customHeight="1" x14ac:dyDescent="0.25">
      <c r="A8" s="48" t="s">
        <v>6</v>
      </c>
      <c r="B8" s="48"/>
      <c r="C8" s="7" t="s">
        <v>69</v>
      </c>
    </row>
    <row r="9" spans="1:7" s="6" customFormat="1" ht="11.25" x14ac:dyDescent="0.25">
      <c r="A9" s="52" t="s">
        <v>7</v>
      </c>
      <c r="B9" s="53"/>
      <c r="C9" s="8" t="s">
        <v>8</v>
      </c>
      <c r="F9" s="9"/>
      <c r="G9" s="10"/>
    </row>
    <row r="10" spans="1:7" s="6" customFormat="1" ht="11.25" x14ac:dyDescent="0.25">
      <c r="A10" s="52"/>
      <c r="B10" s="53"/>
      <c r="C10" s="8" t="s">
        <v>76</v>
      </c>
      <c r="F10" s="9"/>
      <c r="G10" s="10"/>
    </row>
    <row r="11" spans="1:7" s="6" customFormat="1" ht="11.25" x14ac:dyDescent="0.25">
      <c r="A11" s="52"/>
      <c r="B11" s="53"/>
      <c r="C11" s="8" t="s">
        <v>9</v>
      </c>
      <c r="F11" s="9"/>
      <c r="G11" s="10"/>
    </row>
    <row r="12" spans="1:7" s="6" customFormat="1" ht="11.25" x14ac:dyDescent="0.25">
      <c r="A12" s="52"/>
      <c r="B12" s="53"/>
      <c r="C12" s="8" t="s">
        <v>10</v>
      </c>
      <c r="F12" s="9"/>
      <c r="G12" s="10"/>
    </row>
    <row r="13" spans="1:7" s="6" customFormat="1" ht="11.25" x14ac:dyDescent="0.25">
      <c r="A13" s="52"/>
      <c r="B13" s="53"/>
      <c r="C13" s="8" t="s">
        <v>73</v>
      </c>
      <c r="F13" s="9"/>
      <c r="G13" s="10"/>
    </row>
    <row r="14" spans="1:7" s="6" customFormat="1" ht="11.25" x14ac:dyDescent="0.25">
      <c r="A14" s="52"/>
      <c r="B14" s="53"/>
      <c r="C14" s="8" t="s">
        <v>11</v>
      </c>
      <c r="F14" s="9"/>
      <c r="G14" s="10"/>
    </row>
    <row r="15" spans="1:7" s="6" customFormat="1" ht="11.25" x14ac:dyDescent="0.25">
      <c r="A15" s="52"/>
      <c r="B15" s="53"/>
      <c r="C15" s="8" t="s">
        <v>12</v>
      </c>
      <c r="F15" s="9"/>
      <c r="G15" s="10"/>
    </row>
    <row r="16" spans="1:7" s="6" customFormat="1" ht="11.25" x14ac:dyDescent="0.25">
      <c r="A16" s="52"/>
      <c r="B16" s="53"/>
      <c r="C16" s="8" t="s">
        <v>13</v>
      </c>
      <c r="F16" s="9"/>
      <c r="G16" s="10"/>
    </row>
    <row r="17" spans="1:7" s="6" customFormat="1" ht="11.25" x14ac:dyDescent="0.25">
      <c r="A17" s="52"/>
      <c r="B17" s="53"/>
      <c r="C17" s="8" t="s">
        <v>14</v>
      </c>
      <c r="F17" s="9"/>
      <c r="G17" s="10"/>
    </row>
    <row r="18" spans="1:7" s="6" customFormat="1" ht="11.25" x14ac:dyDescent="0.25">
      <c r="A18" s="52"/>
      <c r="B18" s="53"/>
      <c r="C18" s="8" t="s">
        <v>72</v>
      </c>
      <c r="F18" s="9"/>
      <c r="G18" s="10"/>
    </row>
    <row r="19" spans="1:7" s="6" customFormat="1" ht="11.25" x14ac:dyDescent="0.25">
      <c r="A19" s="52"/>
      <c r="B19" s="53"/>
      <c r="C19" s="8" t="s">
        <v>15</v>
      </c>
      <c r="F19" s="9"/>
      <c r="G19" s="10"/>
    </row>
    <row r="20" spans="1:7" s="6" customFormat="1" ht="11.25" x14ac:dyDescent="0.25">
      <c r="A20" s="52"/>
      <c r="B20" s="53"/>
      <c r="C20" s="8" t="s">
        <v>70</v>
      </c>
      <c r="F20" s="9"/>
      <c r="G20" s="10"/>
    </row>
    <row r="21" spans="1:7" s="6" customFormat="1" ht="11.25" x14ac:dyDescent="0.25">
      <c r="A21" s="52"/>
      <c r="B21" s="53"/>
      <c r="C21" s="8" t="s">
        <v>71</v>
      </c>
      <c r="F21" s="9"/>
      <c r="G21" s="10"/>
    </row>
    <row r="22" spans="1:7" s="6" customFormat="1" ht="11.25" x14ac:dyDescent="0.25">
      <c r="A22" s="54"/>
      <c r="B22" s="55"/>
      <c r="C22" s="8" t="s">
        <v>16</v>
      </c>
      <c r="F22" s="9"/>
      <c r="G22" s="10"/>
    </row>
  </sheetData>
  <mergeCells count="7">
    <mergeCell ref="A9:B22"/>
    <mergeCell ref="A8:B8"/>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Normal="100" workbookViewId="0">
      <selection activeCell="C5" sqref="C5"/>
    </sheetView>
  </sheetViews>
  <sheetFormatPr defaultRowHeight="12.75" x14ac:dyDescent="0.25"/>
  <cols>
    <col min="1" max="1" width="4.7109375" style="11" customWidth="1"/>
    <col min="2" max="2" width="123.28515625" style="20" customWidth="1"/>
    <col min="3" max="3" width="58.5703125" style="11" customWidth="1"/>
    <col min="4" max="16384" width="9.140625" style="11"/>
  </cols>
  <sheetData>
    <row r="1" spans="1:4" ht="24.75" customHeight="1" x14ac:dyDescent="0.25">
      <c r="A1" s="56" t="s">
        <v>17</v>
      </c>
      <c r="B1" s="56"/>
      <c r="C1" s="56"/>
    </row>
    <row r="2" spans="1:4" ht="24.75" customHeight="1" x14ac:dyDescent="0.25">
      <c r="A2" s="57" t="str">
        <f>Титульный!A3</f>
        <v xml:space="preserve">подлежащих регулированию в соответствии с постановлением Правительства Российской Федерации от 14.11.2009 № 929 "О порядке осуществления государственного регулирования в электроэнергетике, условиях его введения и прекращения" </v>
      </c>
      <c r="B2" s="57"/>
      <c r="C2" s="57"/>
    </row>
    <row r="3" spans="1:4" x14ac:dyDescent="0.25">
      <c r="A3" s="12" t="s">
        <v>3</v>
      </c>
      <c r="B3" s="13">
        <f>Титульный!B5</f>
        <v>2024</v>
      </c>
      <c r="C3" s="13" t="s">
        <v>4</v>
      </c>
    </row>
    <row r="4" spans="1:4" ht="13.5" thickBot="1" x14ac:dyDescent="0.3">
      <c r="A4" s="13"/>
      <c r="B4" s="12"/>
      <c r="C4" s="13"/>
    </row>
    <row r="5" spans="1:4" s="17" customFormat="1" ht="23.25" thickBot="1" x14ac:dyDescent="0.3">
      <c r="A5" s="14">
        <v>1</v>
      </c>
      <c r="B5" s="15" t="s">
        <v>18</v>
      </c>
      <c r="C5" s="45" t="s">
        <v>68</v>
      </c>
      <c r="D5" s="16"/>
    </row>
    <row r="6" spans="1:4" s="17" customFormat="1" ht="11.25" x14ac:dyDescent="0.25">
      <c r="A6" s="58"/>
      <c r="B6" s="60" t="s">
        <v>19</v>
      </c>
      <c r="C6" s="18" t="s">
        <v>8</v>
      </c>
    </row>
    <row r="7" spans="1:4" s="17" customFormat="1" ht="11.25" x14ac:dyDescent="0.25">
      <c r="A7" s="58"/>
      <c r="B7" s="61"/>
      <c r="C7" s="18" t="s">
        <v>76</v>
      </c>
    </row>
    <row r="8" spans="1:4" s="17" customFormat="1" ht="11.25" x14ac:dyDescent="0.25">
      <c r="A8" s="58"/>
      <c r="B8" s="61"/>
      <c r="C8" s="18" t="s">
        <v>9</v>
      </c>
    </row>
    <row r="9" spans="1:4" s="17" customFormat="1" ht="11.25" x14ac:dyDescent="0.25">
      <c r="A9" s="58"/>
      <c r="B9" s="61"/>
      <c r="C9" s="18" t="s">
        <v>10</v>
      </c>
    </row>
    <row r="10" spans="1:4" s="17" customFormat="1" ht="11.25" x14ac:dyDescent="0.25">
      <c r="A10" s="58"/>
      <c r="B10" s="61"/>
      <c r="C10" s="18" t="s">
        <v>73</v>
      </c>
    </row>
    <row r="11" spans="1:4" s="17" customFormat="1" ht="11.25" x14ac:dyDescent="0.25">
      <c r="A11" s="58"/>
      <c r="B11" s="61"/>
      <c r="C11" s="18" t="s">
        <v>11</v>
      </c>
    </row>
    <row r="12" spans="1:4" s="17" customFormat="1" ht="11.25" x14ac:dyDescent="0.25">
      <c r="A12" s="58"/>
      <c r="B12" s="61"/>
      <c r="C12" s="18" t="s">
        <v>12</v>
      </c>
    </row>
    <row r="13" spans="1:4" s="17" customFormat="1" ht="11.25" x14ac:dyDescent="0.25">
      <c r="A13" s="58"/>
      <c r="B13" s="61"/>
      <c r="C13" s="18" t="s">
        <v>13</v>
      </c>
    </row>
    <row r="14" spans="1:4" s="17" customFormat="1" ht="11.25" x14ac:dyDescent="0.25">
      <c r="A14" s="58"/>
      <c r="B14" s="61"/>
      <c r="C14" s="18" t="s">
        <v>14</v>
      </c>
    </row>
    <row r="15" spans="1:4" s="17" customFormat="1" ht="11.25" x14ac:dyDescent="0.25">
      <c r="A15" s="58"/>
      <c r="B15" s="61"/>
      <c r="C15" s="18" t="s">
        <v>72</v>
      </c>
    </row>
    <row r="16" spans="1:4" s="17" customFormat="1" ht="11.25" x14ac:dyDescent="0.25">
      <c r="A16" s="58"/>
      <c r="B16" s="61"/>
      <c r="C16" s="18" t="s">
        <v>15</v>
      </c>
    </row>
    <row r="17" spans="1:3" s="17" customFormat="1" ht="11.25" x14ac:dyDescent="0.25">
      <c r="A17" s="58"/>
      <c r="B17" s="61"/>
      <c r="C17" s="18" t="s">
        <v>70</v>
      </c>
    </row>
    <row r="18" spans="1:3" s="17" customFormat="1" ht="11.25" x14ac:dyDescent="0.25">
      <c r="A18" s="58"/>
      <c r="B18" s="61"/>
      <c r="C18" s="18" t="s">
        <v>71</v>
      </c>
    </row>
    <row r="19" spans="1:3" s="17" customFormat="1" ht="12" thickBot="1" x14ac:dyDescent="0.3">
      <c r="A19" s="59"/>
      <c r="B19" s="62"/>
      <c r="C19" s="19" t="s">
        <v>16</v>
      </c>
    </row>
    <row r="20" spans="1:3" x14ac:dyDescent="0.25">
      <c r="C20" s="21"/>
    </row>
    <row r="21" spans="1:3" x14ac:dyDescent="0.25">
      <c r="C21" s="22"/>
    </row>
  </sheetData>
  <mergeCells count="4">
    <mergeCell ref="A1:C1"/>
    <mergeCell ref="A2:C2"/>
    <mergeCell ref="A6:A19"/>
    <mergeCell ref="B6:B19"/>
  </mergeCells>
  <hyperlinks>
    <hyperlink ref="C5" location="'Информация об организации'!A1" display="Публичное акционерное общество &quot;Фортум&quot;"/>
    <hyperlink ref="C6" location="'ЧТЭЦ-1 НМ_П5'!A1" display="Челябинская ТЭЦ-1 (ТГ-10, ТГ-11) НВ"/>
    <hyperlink ref="C8" location="'ЧТЭЦ-2_П5'!A1" display="Челябинская ТЭЦ-2"/>
    <hyperlink ref="C9" location="'ЧТЭЦ-3 ДМ_П5'!A1" display="Челябинская ТЭЦ-3 без ДПМ/НВ"/>
    <hyperlink ref="C10" location="'ЧТЭЦ-3 НМ_П5'!A1" display="Челябинская ТЭЦ-3 (БЛ 3) ДПМ"/>
    <hyperlink ref="C11" location="'ЧТЭЦ-4 Б1_П5'!A1" display="Челябинская ТЭЦ-4 (БЛ 1) ДПМ"/>
    <hyperlink ref="C12" location="'ЧТЭЦ-4 Б2_П5'!A1" display="Челябинская ТЭЦ-4 (БЛ 2) ДПМ"/>
    <hyperlink ref="C13" location="'ЧТЭЦ-4 Б3_П5'!A1" display="Челябинская ТЭЦ-4 (БЛ 3) НВ"/>
    <hyperlink ref="C14" location="'ТТЭЦ-1 ДМ_П5'!A1" display="Тюменская ТЭЦ-1 без ДПМ/НВ"/>
    <hyperlink ref="C15" location="'ТТЭЦ-1 НМ_П5'!A1" display="Тюменская ТЭЦ-1 (БЛ 2) ДПМ"/>
    <hyperlink ref="C16" location="'ТТЭЦ-2_П5'!A1" display="Тюменская ТЭЦ-2"/>
    <hyperlink ref="C17" location="'НГРЭС Б1_П5'!A1" display="Няганская ГРЭС (БЛ 1) ДПМ"/>
    <hyperlink ref="C18" location="'НГРЭС Б2_П5'!A1" display="Няганская ГРЭС (БЛ 2) ДПМ"/>
    <hyperlink ref="C19" location="'НГРЭС Б3_П5'!A1" display="Няганская ГРЭС (БЛ 3) ДПМ"/>
    <hyperlink ref="C7" location="'ЧТЭЦ-1 ДМ_П5'!Область_печати" display="Челябинская ТЭЦ-1 (ТГ-12) НВ"/>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C19"/>
  <sheetViews>
    <sheetView zoomScaleNormal="100" workbookViewId="0">
      <selection activeCell="A4" sqref="A4:B4"/>
    </sheetView>
  </sheetViews>
  <sheetFormatPr defaultRowHeight="11.25" x14ac:dyDescent="0.25"/>
  <cols>
    <col min="1" max="1" width="50.42578125" style="17" customWidth="1"/>
    <col min="2" max="2" width="89.42578125" style="17" customWidth="1"/>
    <col min="3" max="5" width="9.140625" style="17"/>
    <col min="6" max="6" width="29.140625" style="17" customWidth="1"/>
    <col min="7" max="7" width="25.5703125" style="17" customWidth="1"/>
    <col min="8" max="9" width="3.7109375" style="17" customWidth="1"/>
    <col min="10" max="251" width="9.140625" style="17"/>
    <col min="252" max="253" width="0" style="17" hidden="1" customWidth="1"/>
    <col min="254" max="254" width="3.28515625" style="17" customWidth="1"/>
    <col min="255" max="255" width="9.28515625" style="17" customWidth="1"/>
    <col min="256" max="256" width="47" style="17" customWidth="1"/>
    <col min="257" max="257" width="64.42578125" style="17" customWidth="1"/>
    <col min="258" max="258" width="27" style="17" customWidth="1"/>
    <col min="259" max="261" width="9.140625" style="17"/>
    <col min="262" max="262" width="29.140625" style="17" customWidth="1"/>
    <col min="263" max="263" width="25.5703125" style="17" customWidth="1"/>
    <col min="264" max="265" width="3.7109375" style="17" customWidth="1"/>
    <col min="266" max="507" width="9.140625" style="17"/>
    <col min="508" max="509" width="0" style="17" hidden="1" customWidth="1"/>
    <col min="510" max="510" width="3.28515625" style="17" customWidth="1"/>
    <col min="511" max="511" width="9.28515625" style="17" customWidth="1"/>
    <col min="512" max="512" width="47" style="17" customWidth="1"/>
    <col min="513" max="513" width="64.42578125" style="17" customWidth="1"/>
    <col min="514" max="514" width="27" style="17" customWidth="1"/>
    <col min="515" max="517" width="9.140625" style="17"/>
    <col min="518" max="518" width="29.140625" style="17" customWidth="1"/>
    <col min="519" max="519" width="25.5703125" style="17" customWidth="1"/>
    <col min="520" max="521" width="3.7109375" style="17" customWidth="1"/>
    <col min="522" max="763" width="9.140625" style="17"/>
    <col min="764" max="765" width="0" style="17" hidden="1" customWidth="1"/>
    <col min="766" max="766" width="3.28515625" style="17" customWidth="1"/>
    <col min="767" max="767" width="9.28515625" style="17" customWidth="1"/>
    <col min="768" max="768" width="47" style="17" customWidth="1"/>
    <col min="769" max="769" width="64.42578125" style="17" customWidth="1"/>
    <col min="770" max="770" width="27" style="17" customWidth="1"/>
    <col min="771" max="773" width="9.140625" style="17"/>
    <col min="774" max="774" width="29.140625" style="17" customWidth="1"/>
    <col min="775" max="775" width="25.5703125" style="17" customWidth="1"/>
    <col min="776" max="777" width="3.7109375" style="17" customWidth="1"/>
    <col min="778" max="1019" width="9.140625" style="17"/>
    <col min="1020" max="1021" width="0" style="17" hidden="1" customWidth="1"/>
    <col min="1022" max="1022" width="3.28515625" style="17" customWidth="1"/>
    <col min="1023" max="1023" width="9.28515625" style="17" customWidth="1"/>
    <col min="1024" max="1024" width="47" style="17" customWidth="1"/>
    <col min="1025" max="1025" width="64.42578125" style="17" customWidth="1"/>
    <col min="1026" max="1026" width="27" style="17" customWidth="1"/>
    <col min="1027" max="1029" width="9.140625" style="17"/>
    <col min="1030" max="1030" width="29.140625" style="17" customWidth="1"/>
    <col min="1031" max="1031" width="25.5703125" style="17" customWidth="1"/>
    <col min="1032" max="1033" width="3.7109375" style="17" customWidth="1"/>
    <col min="1034" max="1275" width="9.140625" style="17"/>
    <col min="1276" max="1277" width="0" style="17" hidden="1" customWidth="1"/>
    <col min="1278" max="1278" width="3.28515625" style="17" customWidth="1"/>
    <col min="1279" max="1279" width="9.28515625" style="17" customWidth="1"/>
    <col min="1280" max="1280" width="47" style="17" customWidth="1"/>
    <col min="1281" max="1281" width="64.42578125" style="17" customWidth="1"/>
    <col min="1282" max="1282" width="27" style="17" customWidth="1"/>
    <col min="1283" max="1285" width="9.140625" style="17"/>
    <col min="1286" max="1286" width="29.140625" style="17" customWidth="1"/>
    <col min="1287" max="1287" width="25.5703125" style="17" customWidth="1"/>
    <col min="1288" max="1289" width="3.7109375" style="17" customWidth="1"/>
    <col min="1290" max="1531" width="9.140625" style="17"/>
    <col min="1532" max="1533" width="0" style="17" hidden="1" customWidth="1"/>
    <col min="1534" max="1534" width="3.28515625" style="17" customWidth="1"/>
    <col min="1535" max="1535" width="9.28515625" style="17" customWidth="1"/>
    <col min="1536" max="1536" width="47" style="17" customWidth="1"/>
    <col min="1537" max="1537" width="64.42578125" style="17" customWidth="1"/>
    <col min="1538" max="1538" width="27" style="17" customWidth="1"/>
    <col min="1539" max="1541" width="9.140625" style="17"/>
    <col min="1542" max="1542" width="29.140625" style="17" customWidth="1"/>
    <col min="1543" max="1543" width="25.5703125" style="17" customWidth="1"/>
    <col min="1544" max="1545" width="3.7109375" style="17" customWidth="1"/>
    <col min="1546" max="1787" width="9.140625" style="17"/>
    <col min="1788" max="1789" width="0" style="17" hidden="1" customWidth="1"/>
    <col min="1790" max="1790" width="3.28515625" style="17" customWidth="1"/>
    <col min="1791" max="1791" width="9.28515625" style="17" customWidth="1"/>
    <col min="1792" max="1792" width="47" style="17" customWidth="1"/>
    <col min="1793" max="1793" width="64.42578125" style="17" customWidth="1"/>
    <col min="1794" max="1794" width="27" style="17" customWidth="1"/>
    <col min="1795" max="1797" width="9.140625" style="17"/>
    <col min="1798" max="1798" width="29.140625" style="17" customWidth="1"/>
    <col min="1799" max="1799" width="25.5703125" style="17" customWidth="1"/>
    <col min="1800" max="1801" width="3.7109375" style="17" customWidth="1"/>
    <col min="1802" max="2043" width="9.140625" style="17"/>
    <col min="2044" max="2045" width="0" style="17" hidden="1" customWidth="1"/>
    <col min="2046" max="2046" width="3.28515625" style="17" customWidth="1"/>
    <col min="2047" max="2047" width="9.28515625" style="17" customWidth="1"/>
    <col min="2048" max="2048" width="47" style="17" customWidth="1"/>
    <col min="2049" max="2049" width="64.42578125" style="17" customWidth="1"/>
    <col min="2050" max="2050" width="27" style="17" customWidth="1"/>
    <col min="2051" max="2053" width="9.140625" style="17"/>
    <col min="2054" max="2054" width="29.140625" style="17" customWidth="1"/>
    <col min="2055" max="2055" width="25.5703125" style="17" customWidth="1"/>
    <col min="2056" max="2057" width="3.7109375" style="17" customWidth="1"/>
    <col min="2058" max="2299" width="9.140625" style="17"/>
    <col min="2300" max="2301" width="0" style="17" hidden="1" customWidth="1"/>
    <col min="2302" max="2302" width="3.28515625" style="17" customWidth="1"/>
    <col min="2303" max="2303" width="9.28515625" style="17" customWidth="1"/>
    <col min="2304" max="2304" width="47" style="17" customWidth="1"/>
    <col min="2305" max="2305" width="64.42578125" style="17" customWidth="1"/>
    <col min="2306" max="2306" width="27" style="17" customWidth="1"/>
    <col min="2307" max="2309" width="9.140625" style="17"/>
    <col min="2310" max="2310" width="29.140625" style="17" customWidth="1"/>
    <col min="2311" max="2311" width="25.5703125" style="17" customWidth="1"/>
    <col min="2312" max="2313" width="3.7109375" style="17" customWidth="1"/>
    <col min="2314" max="2555" width="9.140625" style="17"/>
    <col min="2556" max="2557" width="0" style="17" hidden="1" customWidth="1"/>
    <col min="2558" max="2558" width="3.28515625" style="17" customWidth="1"/>
    <col min="2559" max="2559" width="9.28515625" style="17" customWidth="1"/>
    <col min="2560" max="2560" width="47" style="17" customWidth="1"/>
    <col min="2561" max="2561" width="64.42578125" style="17" customWidth="1"/>
    <col min="2562" max="2562" width="27" style="17" customWidth="1"/>
    <col min="2563" max="2565" width="9.140625" style="17"/>
    <col min="2566" max="2566" width="29.140625" style="17" customWidth="1"/>
    <col min="2567" max="2567" width="25.5703125" style="17" customWidth="1"/>
    <col min="2568" max="2569" width="3.7109375" style="17" customWidth="1"/>
    <col min="2570" max="2811" width="9.140625" style="17"/>
    <col min="2812" max="2813" width="0" style="17" hidden="1" customWidth="1"/>
    <col min="2814" max="2814" width="3.28515625" style="17" customWidth="1"/>
    <col min="2815" max="2815" width="9.28515625" style="17" customWidth="1"/>
    <col min="2816" max="2816" width="47" style="17" customWidth="1"/>
    <col min="2817" max="2817" width="64.42578125" style="17" customWidth="1"/>
    <col min="2818" max="2818" width="27" style="17" customWidth="1"/>
    <col min="2819" max="2821" width="9.140625" style="17"/>
    <col min="2822" max="2822" width="29.140625" style="17" customWidth="1"/>
    <col min="2823" max="2823" width="25.5703125" style="17" customWidth="1"/>
    <col min="2824" max="2825" width="3.7109375" style="17" customWidth="1"/>
    <col min="2826" max="3067" width="9.140625" style="17"/>
    <col min="3068" max="3069" width="0" style="17" hidden="1" customWidth="1"/>
    <col min="3070" max="3070" width="3.28515625" style="17" customWidth="1"/>
    <col min="3071" max="3071" width="9.28515625" style="17" customWidth="1"/>
    <col min="3072" max="3072" width="47" style="17" customWidth="1"/>
    <col min="3073" max="3073" width="64.42578125" style="17" customWidth="1"/>
    <col min="3074" max="3074" width="27" style="17" customWidth="1"/>
    <col min="3075" max="3077" width="9.140625" style="17"/>
    <col min="3078" max="3078" width="29.140625" style="17" customWidth="1"/>
    <col min="3079" max="3079" width="25.5703125" style="17" customWidth="1"/>
    <col min="3080" max="3081" width="3.7109375" style="17" customWidth="1"/>
    <col min="3082" max="3323" width="9.140625" style="17"/>
    <col min="3324" max="3325" width="0" style="17" hidden="1" customWidth="1"/>
    <col min="3326" max="3326" width="3.28515625" style="17" customWidth="1"/>
    <col min="3327" max="3327" width="9.28515625" style="17" customWidth="1"/>
    <col min="3328" max="3328" width="47" style="17" customWidth="1"/>
    <col min="3329" max="3329" width="64.42578125" style="17" customWidth="1"/>
    <col min="3330" max="3330" width="27" style="17" customWidth="1"/>
    <col min="3331" max="3333" width="9.140625" style="17"/>
    <col min="3334" max="3334" width="29.140625" style="17" customWidth="1"/>
    <col min="3335" max="3335" width="25.5703125" style="17" customWidth="1"/>
    <col min="3336" max="3337" width="3.7109375" style="17" customWidth="1"/>
    <col min="3338" max="3579" width="9.140625" style="17"/>
    <col min="3580" max="3581" width="0" style="17" hidden="1" customWidth="1"/>
    <col min="3582" max="3582" width="3.28515625" style="17" customWidth="1"/>
    <col min="3583" max="3583" width="9.28515625" style="17" customWidth="1"/>
    <col min="3584" max="3584" width="47" style="17" customWidth="1"/>
    <col min="3585" max="3585" width="64.42578125" style="17" customWidth="1"/>
    <col min="3586" max="3586" width="27" style="17" customWidth="1"/>
    <col min="3587" max="3589" width="9.140625" style="17"/>
    <col min="3590" max="3590" width="29.140625" style="17" customWidth="1"/>
    <col min="3591" max="3591" width="25.5703125" style="17" customWidth="1"/>
    <col min="3592" max="3593" width="3.7109375" style="17" customWidth="1"/>
    <col min="3594" max="3835" width="9.140625" style="17"/>
    <col min="3836" max="3837" width="0" style="17" hidden="1" customWidth="1"/>
    <col min="3838" max="3838" width="3.28515625" style="17" customWidth="1"/>
    <col min="3839" max="3839" width="9.28515625" style="17" customWidth="1"/>
    <col min="3840" max="3840" width="47" style="17" customWidth="1"/>
    <col min="3841" max="3841" width="64.42578125" style="17" customWidth="1"/>
    <col min="3842" max="3842" width="27" style="17" customWidth="1"/>
    <col min="3843" max="3845" width="9.140625" style="17"/>
    <col min="3846" max="3846" width="29.140625" style="17" customWidth="1"/>
    <col min="3847" max="3847" width="25.5703125" style="17" customWidth="1"/>
    <col min="3848" max="3849" width="3.7109375" style="17" customWidth="1"/>
    <col min="3850" max="4091" width="9.140625" style="17"/>
    <col min="4092" max="4093" width="0" style="17" hidden="1" customWidth="1"/>
    <col min="4094" max="4094" width="3.28515625" style="17" customWidth="1"/>
    <col min="4095" max="4095" width="9.28515625" style="17" customWidth="1"/>
    <col min="4096" max="4096" width="47" style="17" customWidth="1"/>
    <col min="4097" max="4097" width="64.42578125" style="17" customWidth="1"/>
    <col min="4098" max="4098" width="27" style="17" customWidth="1"/>
    <col min="4099" max="4101" width="9.140625" style="17"/>
    <col min="4102" max="4102" width="29.140625" style="17" customWidth="1"/>
    <col min="4103" max="4103" width="25.5703125" style="17" customWidth="1"/>
    <col min="4104" max="4105" width="3.7109375" style="17" customWidth="1"/>
    <col min="4106" max="4347" width="9.140625" style="17"/>
    <col min="4348" max="4349" width="0" style="17" hidden="1" customWidth="1"/>
    <col min="4350" max="4350" width="3.28515625" style="17" customWidth="1"/>
    <col min="4351" max="4351" width="9.28515625" style="17" customWidth="1"/>
    <col min="4352" max="4352" width="47" style="17" customWidth="1"/>
    <col min="4353" max="4353" width="64.42578125" style="17" customWidth="1"/>
    <col min="4354" max="4354" width="27" style="17" customWidth="1"/>
    <col min="4355" max="4357" width="9.140625" style="17"/>
    <col min="4358" max="4358" width="29.140625" style="17" customWidth="1"/>
    <col min="4359" max="4359" width="25.5703125" style="17" customWidth="1"/>
    <col min="4360" max="4361" width="3.7109375" style="17" customWidth="1"/>
    <col min="4362" max="4603" width="9.140625" style="17"/>
    <col min="4604" max="4605" width="0" style="17" hidden="1" customWidth="1"/>
    <col min="4606" max="4606" width="3.28515625" style="17" customWidth="1"/>
    <col min="4607" max="4607" width="9.28515625" style="17" customWidth="1"/>
    <col min="4608" max="4608" width="47" style="17" customWidth="1"/>
    <col min="4609" max="4609" width="64.42578125" style="17" customWidth="1"/>
    <col min="4610" max="4610" width="27" style="17" customWidth="1"/>
    <col min="4611" max="4613" width="9.140625" style="17"/>
    <col min="4614" max="4614" width="29.140625" style="17" customWidth="1"/>
    <col min="4615" max="4615" width="25.5703125" style="17" customWidth="1"/>
    <col min="4616" max="4617" width="3.7109375" style="17" customWidth="1"/>
    <col min="4618" max="4859" width="9.140625" style="17"/>
    <col min="4860" max="4861" width="0" style="17" hidden="1" customWidth="1"/>
    <col min="4862" max="4862" width="3.28515625" style="17" customWidth="1"/>
    <col min="4863" max="4863" width="9.28515625" style="17" customWidth="1"/>
    <col min="4864" max="4864" width="47" style="17" customWidth="1"/>
    <col min="4865" max="4865" width="64.42578125" style="17" customWidth="1"/>
    <col min="4866" max="4866" width="27" style="17" customWidth="1"/>
    <col min="4867" max="4869" width="9.140625" style="17"/>
    <col min="4870" max="4870" width="29.140625" style="17" customWidth="1"/>
    <col min="4871" max="4871" width="25.5703125" style="17" customWidth="1"/>
    <col min="4872" max="4873" width="3.7109375" style="17" customWidth="1"/>
    <col min="4874" max="5115" width="9.140625" style="17"/>
    <col min="5116" max="5117" width="0" style="17" hidden="1" customWidth="1"/>
    <col min="5118" max="5118" width="3.28515625" style="17" customWidth="1"/>
    <col min="5119" max="5119" width="9.28515625" style="17" customWidth="1"/>
    <col min="5120" max="5120" width="47" style="17" customWidth="1"/>
    <col min="5121" max="5121" width="64.42578125" style="17" customWidth="1"/>
    <col min="5122" max="5122" width="27" style="17" customWidth="1"/>
    <col min="5123" max="5125" width="9.140625" style="17"/>
    <col min="5126" max="5126" width="29.140625" style="17" customWidth="1"/>
    <col min="5127" max="5127" width="25.5703125" style="17" customWidth="1"/>
    <col min="5128" max="5129" width="3.7109375" style="17" customWidth="1"/>
    <col min="5130" max="5371" width="9.140625" style="17"/>
    <col min="5372" max="5373" width="0" style="17" hidden="1" customWidth="1"/>
    <col min="5374" max="5374" width="3.28515625" style="17" customWidth="1"/>
    <col min="5375" max="5375" width="9.28515625" style="17" customWidth="1"/>
    <col min="5376" max="5376" width="47" style="17" customWidth="1"/>
    <col min="5377" max="5377" width="64.42578125" style="17" customWidth="1"/>
    <col min="5378" max="5378" width="27" style="17" customWidth="1"/>
    <col min="5379" max="5381" width="9.140625" style="17"/>
    <col min="5382" max="5382" width="29.140625" style="17" customWidth="1"/>
    <col min="5383" max="5383" width="25.5703125" style="17" customWidth="1"/>
    <col min="5384" max="5385" width="3.7109375" style="17" customWidth="1"/>
    <col min="5386" max="5627" width="9.140625" style="17"/>
    <col min="5628" max="5629" width="0" style="17" hidden="1" customWidth="1"/>
    <col min="5630" max="5630" width="3.28515625" style="17" customWidth="1"/>
    <col min="5631" max="5631" width="9.28515625" style="17" customWidth="1"/>
    <col min="5632" max="5632" width="47" style="17" customWidth="1"/>
    <col min="5633" max="5633" width="64.42578125" style="17" customWidth="1"/>
    <col min="5634" max="5634" width="27" style="17" customWidth="1"/>
    <col min="5635" max="5637" width="9.140625" style="17"/>
    <col min="5638" max="5638" width="29.140625" style="17" customWidth="1"/>
    <col min="5639" max="5639" width="25.5703125" style="17" customWidth="1"/>
    <col min="5640" max="5641" width="3.7109375" style="17" customWidth="1"/>
    <col min="5642" max="5883" width="9.140625" style="17"/>
    <col min="5884" max="5885" width="0" style="17" hidden="1" customWidth="1"/>
    <col min="5886" max="5886" width="3.28515625" style="17" customWidth="1"/>
    <col min="5887" max="5887" width="9.28515625" style="17" customWidth="1"/>
    <col min="5888" max="5888" width="47" style="17" customWidth="1"/>
    <col min="5889" max="5889" width="64.42578125" style="17" customWidth="1"/>
    <col min="5890" max="5890" width="27" style="17" customWidth="1"/>
    <col min="5891" max="5893" width="9.140625" style="17"/>
    <col min="5894" max="5894" width="29.140625" style="17" customWidth="1"/>
    <col min="5895" max="5895" width="25.5703125" style="17" customWidth="1"/>
    <col min="5896" max="5897" width="3.7109375" style="17" customWidth="1"/>
    <col min="5898" max="6139" width="9.140625" style="17"/>
    <col min="6140" max="6141" width="0" style="17" hidden="1" customWidth="1"/>
    <col min="6142" max="6142" width="3.28515625" style="17" customWidth="1"/>
    <col min="6143" max="6143" width="9.28515625" style="17" customWidth="1"/>
    <col min="6144" max="6144" width="47" style="17" customWidth="1"/>
    <col min="6145" max="6145" width="64.42578125" style="17" customWidth="1"/>
    <col min="6146" max="6146" width="27" style="17" customWidth="1"/>
    <col min="6147" max="6149" width="9.140625" style="17"/>
    <col min="6150" max="6150" width="29.140625" style="17" customWidth="1"/>
    <col min="6151" max="6151" width="25.5703125" style="17" customWidth="1"/>
    <col min="6152" max="6153" width="3.7109375" style="17" customWidth="1"/>
    <col min="6154" max="6395" width="9.140625" style="17"/>
    <col min="6396" max="6397" width="0" style="17" hidden="1" customWidth="1"/>
    <col min="6398" max="6398" width="3.28515625" style="17" customWidth="1"/>
    <col min="6399" max="6399" width="9.28515625" style="17" customWidth="1"/>
    <col min="6400" max="6400" width="47" style="17" customWidth="1"/>
    <col min="6401" max="6401" width="64.42578125" style="17" customWidth="1"/>
    <col min="6402" max="6402" width="27" style="17" customWidth="1"/>
    <col min="6403" max="6405" width="9.140625" style="17"/>
    <col min="6406" max="6406" width="29.140625" style="17" customWidth="1"/>
    <col min="6407" max="6407" width="25.5703125" style="17" customWidth="1"/>
    <col min="6408" max="6409" width="3.7109375" style="17" customWidth="1"/>
    <col min="6410" max="6651" width="9.140625" style="17"/>
    <col min="6652" max="6653" width="0" style="17" hidden="1" customWidth="1"/>
    <col min="6654" max="6654" width="3.28515625" style="17" customWidth="1"/>
    <col min="6655" max="6655" width="9.28515625" style="17" customWidth="1"/>
    <col min="6656" max="6656" width="47" style="17" customWidth="1"/>
    <col min="6657" max="6657" width="64.42578125" style="17" customWidth="1"/>
    <col min="6658" max="6658" width="27" style="17" customWidth="1"/>
    <col min="6659" max="6661" width="9.140625" style="17"/>
    <col min="6662" max="6662" width="29.140625" style="17" customWidth="1"/>
    <col min="6663" max="6663" width="25.5703125" style="17" customWidth="1"/>
    <col min="6664" max="6665" width="3.7109375" style="17" customWidth="1"/>
    <col min="6666" max="6907" width="9.140625" style="17"/>
    <col min="6908" max="6909" width="0" style="17" hidden="1" customWidth="1"/>
    <col min="6910" max="6910" width="3.28515625" style="17" customWidth="1"/>
    <col min="6911" max="6911" width="9.28515625" style="17" customWidth="1"/>
    <col min="6912" max="6912" width="47" style="17" customWidth="1"/>
    <col min="6913" max="6913" width="64.42578125" style="17" customWidth="1"/>
    <col min="6914" max="6914" width="27" style="17" customWidth="1"/>
    <col min="6915" max="6917" width="9.140625" style="17"/>
    <col min="6918" max="6918" width="29.140625" style="17" customWidth="1"/>
    <col min="6919" max="6919" width="25.5703125" style="17" customWidth="1"/>
    <col min="6920" max="6921" width="3.7109375" style="17" customWidth="1"/>
    <col min="6922" max="7163" width="9.140625" style="17"/>
    <col min="7164" max="7165" width="0" style="17" hidden="1" customWidth="1"/>
    <col min="7166" max="7166" width="3.28515625" style="17" customWidth="1"/>
    <col min="7167" max="7167" width="9.28515625" style="17" customWidth="1"/>
    <col min="7168" max="7168" width="47" style="17" customWidth="1"/>
    <col min="7169" max="7169" width="64.42578125" style="17" customWidth="1"/>
    <col min="7170" max="7170" width="27" style="17" customWidth="1"/>
    <col min="7171" max="7173" width="9.140625" style="17"/>
    <col min="7174" max="7174" width="29.140625" style="17" customWidth="1"/>
    <col min="7175" max="7175" width="25.5703125" style="17" customWidth="1"/>
    <col min="7176" max="7177" width="3.7109375" style="17" customWidth="1"/>
    <col min="7178" max="7419" width="9.140625" style="17"/>
    <col min="7420" max="7421" width="0" style="17" hidden="1" customWidth="1"/>
    <col min="7422" max="7422" width="3.28515625" style="17" customWidth="1"/>
    <col min="7423" max="7423" width="9.28515625" style="17" customWidth="1"/>
    <col min="7424" max="7424" width="47" style="17" customWidth="1"/>
    <col min="7425" max="7425" width="64.42578125" style="17" customWidth="1"/>
    <col min="7426" max="7426" width="27" style="17" customWidth="1"/>
    <col min="7427" max="7429" width="9.140625" style="17"/>
    <col min="7430" max="7430" width="29.140625" style="17" customWidth="1"/>
    <col min="7431" max="7431" width="25.5703125" style="17" customWidth="1"/>
    <col min="7432" max="7433" width="3.7109375" style="17" customWidth="1"/>
    <col min="7434" max="7675" width="9.140625" style="17"/>
    <col min="7676" max="7677" width="0" style="17" hidden="1" customWidth="1"/>
    <col min="7678" max="7678" width="3.28515625" style="17" customWidth="1"/>
    <col min="7679" max="7679" width="9.28515625" style="17" customWidth="1"/>
    <col min="7680" max="7680" width="47" style="17" customWidth="1"/>
    <col min="7681" max="7681" width="64.42578125" style="17" customWidth="1"/>
    <col min="7682" max="7682" width="27" style="17" customWidth="1"/>
    <col min="7683" max="7685" width="9.140625" style="17"/>
    <col min="7686" max="7686" width="29.140625" style="17" customWidth="1"/>
    <col min="7687" max="7687" width="25.5703125" style="17" customWidth="1"/>
    <col min="7688" max="7689" width="3.7109375" style="17" customWidth="1"/>
    <col min="7690" max="7931" width="9.140625" style="17"/>
    <col min="7932" max="7933" width="0" style="17" hidden="1" customWidth="1"/>
    <col min="7934" max="7934" width="3.28515625" style="17" customWidth="1"/>
    <col min="7935" max="7935" width="9.28515625" style="17" customWidth="1"/>
    <col min="7936" max="7936" width="47" style="17" customWidth="1"/>
    <col min="7937" max="7937" width="64.42578125" style="17" customWidth="1"/>
    <col min="7938" max="7938" width="27" style="17" customWidth="1"/>
    <col min="7939" max="7941" width="9.140625" style="17"/>
    <col min="7942" max="7942" width="29.140625" style="17" customWidth="1"/>
    <col min="7943" max="7943" width="25.5703125" style="17" customWidth="1"/>
    <col min="7944" max="7945" width="3.7109375" style="17" customWidth="1"/>
    <col min="7946" max="8187" width="9.140625" style="17"/>
    <col min="8188" max="8189" width="0" style="17" hidden="1" customWidth="1"/>
    <col min="8190" max="8190" width="3.28515625" style="17" customWidth="1"/>
    <col min="8191" max="8191" width="9.28515625" style="17" customWidth="1"/>
    <col min="8192" max="8192" width="47" style="17" customWidth="1"/>
    <col min="8193" max="8193" width="64.42578125" style="17" customWidth="1"/>
    <col min="8194" max="8194" width="27" style="17" customWidth="1"/>
    <col min="8195" max="8197" width="9.140625" style="17"/>
    <col min="8198" max="8198" width="29.140625" style="17" customWidth="1"/>
    <col min="8199" max="8199" width="25.5703125" style="17" customWidth="1"/>
    <col min="8200" max="8201" width="3.7109375" style="17" customWidth="1"/>
    <col min="8202" max="8443" width="9.140625" style="17"/>
    <col min="8444" max="8445" width="0" style="17" hidden="1" customWidth="1"/>
    <col min="8446" max="8446" width="3.28515625" style="17" customWidth="1"/>
    <col min="8447" max="8447" width="9.28515625" style="17" customWidth="1"/>
    <col min="8448" max="8448" width="47" style="17" customWidth="1"/>
    <col min="8449" max="8449" width="64.42578125" style="17" customWidth="1"/>
    <col min="8450" max="8450" width="27" style="17" customWidth="1"/>
    <col min="8451" max="8453" width="9.140625" style="17"/>
    <col min="8454" max="8454" width="29.140625" style="17" customWidth="1"/>
    <col min="8455" max="8455" width="25.5703125" style="17" customWidth="1"/>
    <col min="8456" max="8457" width="3.7109375" style="17" customWidth="1"/>
    <col min="8458" max="8699" width="9.140625" style="17"/>
    <col min="8700" max="8701" width="0" style="17" hidden="1" customWidth="1"/>
    <col min="8702" max="8702" width="3.28515625" style="17" customWidth="1"/>
    <col min="8703" max="8703" width="9.28515625" style="17" customWidth="1"/>
    <col min="8704" max="8704" width="47" style="17" customWidth="1"/>
    <col min="8705" max="8705" width="64.42578125" style="17" customWidth="1"/>
    <col min="8706" max="8706" width="27" style="17" customWidth="1"/>
    <col min="8707" max="8709" width="9.140625" style="17"/>
    <col min="8710" max="8710" width="29.140625" style="17" customWidth="1"/>
    <col min="8711" max="8711" width="25.5703125" style="17" customWidth="1"/>
    <col min="8712" max="8713" width="3.7109375" style="17" customWidth="1"/>
    <col min="8714" max="8955" width="9.140625" style="17"/>
    <col min="8956" max="8957" width="0" style="17" hidden="1" customWidth="1"/>
    <col min="8958" max="8958" width="3.28515625" style="17" customWidth="1"/>
    <col min="8959" max="8959" width="9.28515625" style="17" customWidth="1"/>
    <col min="8960" max="8960" width="47" style="17" customWidth="1"/>
    <col min="8961" max="8961" width="64.42578125" style="17" customWidth="1"/>
    <col min="8962" max="8962" width="27" style="17" customWidth="1"/>
    <col min="8963" max="8965" width="9.140625" style="17"/>
    <col min="8966" max="8966" width="29.140625" style="17" customWidth="1"/>
    <col min="8967" max="8967" width="25.5703125" style="17" customWidth="1"/>
    <col min="8968" max="8969" width="3.7109375" style="17" customWidth="1"/>
    <col min="8970" max="9211" width="9.140625" style="17"/>
    <col min="9212" max="9213" width="0" style="17" hidden="1" customWidth="1"/>
    <col min="9214" max="9214" width="3.28515625" style="17" customWidth="1"/>
    <col min="9215" max="9215" width="9.28515625" style="17" customWidth="1"/>
    <col min="9216" max="9216" width="47" style="17" customWidth="1"/>
    <col min="9217" max="9217" width="64.42578125" style="17" customWidth="1"/>
    <col min="9218" max="9218" width="27" style="17" customWidth="1"/>
    <col min="9219" max="9221" width="9.140625" style="17"/>
    <col min="9222" max="9222" width="29.140625" style="17" customWidth="1"/>
    <col min="9223" max="9223" width="25.5703125" style="17" customWidth="1"/>
    <col min="9224" max="9225" width="3.7109375" style="17" customWidth="1"/>
    <col min="9226" max="9467" width="9.140625" style="17"/>
    <col min="9468" max="9469" width="0" style="17" hidden="1" customWidth="1"/>
    <col min="9470" max="9470" width="3.28515625" style="17" customWidth="1"/>
    <col min="9471" max="9471" width="9.28515625" style="17" customWidth="1"/>
    <col min="9472" max="9472" width="47" style="17" customWidth="1"/>
    <col min="9473" max="9473" width="64.42578125" style="17" customWidth="1"/>
    <col min="9474" max="9474" width="27" style="17" customWidth="1"/>
    <col min="9475" max="9477" width="9.140625" style="17"/>
    <col min="9478" max="9478" width="29.140625" style="17" customWidth="1"/>
    <col min="9479" max="9479" width="25.5703125" style="17" customWidth="1"/>
    <col min="9480" max="9481" width="3.7109375" style="17" customWidth="1"/>
    <col min="9482" max="9723" width="9.140625" style="17"/>
    <col min="9724" max="9725" width="0" style="17" hidden="1" customWidth="1"/>
    <col min="9726" max="9726" width="3.28515625" style="17" customWidth="1"/>
    <col min="9727" max="9727" width="9.28515625" style="17" customWidth="1"/>
    <col min="9728" max="9728" width="47" style="17" customWidth="1"/>
    <col min="9729" max="9729" width="64.42578125" style="17" customWidth="1"/>
    <col min="9730" max="9730" width="27" style="17" customWidth="1"/>
    <col min="9731" max="9733" width="9.140625" style="17"/>
    <col min="9734" max="9734" width="29.140625" style="17" customWidth="1"/>
    <col min="9735" max="9735" width="25.5703125" style="17" customWidth="1"/>
    <col min="9736" max="9737" width="3.7109375" style="17" customWidth="1"/>
    <col min="9738" max="9979" width="9.140625" style="17"/>
    <col min="9980" max="9981" width="0" style="17" hidden="1" customWidth="1"/>
    <col min="9982" max="9982" width="3.28515625" style="17" customWidth="1"/>
    <col min="9983" max="9983" width="9.28515625" style="17" customWidth="1"/>
    <col min="9984" max="9984" width="47" style="17" customWidth="1"/>
    <col min="9985" max="9985" width="64.42578125" style="17" customWidth="1"/>
    <col min="9986" max="9986" width="27" style="17" customWidth="1"/>
    <col min="9987" max="9989" width="9.140625" style="17"/>
    <col min="9990" max="9990" width="29.140625" style="17" customWidth="1"/>
    <col min="9991" max="9991" width="25.5703125" style="17" customWidth="1"/>
    <col min="9992" max="9993" width="3.7109375" style="17" customWidth="1"/>
    <col min="9994" max="10235" width="9.140625" style="17"/>
    <col min="10236" max="10237" width="0" style="17" hidden="1" customWidth="1"/>
    <col min="10238" max="10238" width="3.28515625" style="17" customWidth="1"/>
    <col min="10239" max="10239" width="9.28515625" style="17" customWidth="1"/>
    <col min="10240" max="10240" width="47" style="17" customWidth="1"/>
    <col min="10241" max="10241" width="64.42578125" style="17" customWidth="1"/>
    <col min="10242" max="10242" width="27" style="17" customWidth="1"/>
    <col min="10243" max="10245" width="9.140625" style="17"/>
    <col min="10246" max="10246" width="29.140625" style="17" customWidth="1"/>
    <col min="10247" max="10247" width="25.5703125" style="17" customWidth="1"/>
    <col min="10248" max="10249" width="3.7109375" style="17" customWidth="1"/>
    <col min="10250" max="10491" width="9.140625" style="17"/>
    <col min="10492" max="10493" width="0" style="17" hidden="1" customWidth="1"/>
    <col min="10494" max="10494" width="3.28515625" style="17" customWidth="1"/>
    <col min="10495" max="10495" width="9.28515625" style="17" customWidth="1"/>
    <col min="10496" max="10496" width="47" style="17" customWidth="1"/>
    <col min="10497" max="10497" width="64.42578125" style="17" customWidth="1"/>
    <col min="10498" max="10498" width="27" style="17" customWidth="1"/>
    <col min="10499" max="10501" width="9.140625" style="17"/>
    <col min="10502" max="10502" width="29.140625" style="17" customWidth="1"/>
    <col min="10503" max="10503" width="25.5703125" style="17" customWidth="1"/>
    <col min="10504" max="10505" width="3.7109375" style="17" customWidth="1"/>
    <col min="10506" max="10747" width="9.140625" style="17"/>
    <col min="10748" max="10749" width="0" style="17" hidden="1" customWidth="1"/>
    <col min="10750" max="10750" width="3.28515625" style="17" customWidth="1"/>
    <col min="10751" max="10751" width="9.28515625" style="17" customWidth="1"/>
    <col min="10752" max="10752" width="47" style="17" customWidth="1"/>
    <col min="10753" max="10753" width="64.42578125" style="17" customWidth="1"/>
    <col min="10754" max="10754" width="27" style="17" customWidth="1"/>
    <col min="10755" max="10757" width="9.140625" style="17"/>
    <col min="10758" max="10758" width="29.140625" style="17" customWidth="1"/>
    <col min="10759" max="10759" width="25.5703125" style="17" customWidth="1"/>
    <col min="10760" max="10761" width="3.7109375" style="17" customWidth="1"/>
    <col min="10762" max="11003" width="9.140625" style="17"/>
    <col min="11004" max="11005" width="0" style="17" hidden="1" customWidth="1"/>
    <col min="11006" max="11006" width="3.28515625" style="17" customWidth="1"/>
    <col min="11007" max="11007" width="9.28515625" style="17" customWidth="1"/>
    <col min="11008" max="11008" width="47" style="17" customWidth="1"/>
    <col min="11009" max="11009" width="64.42578125" style="17" customWidth="1"/>
    <col min="11010" max="11010" width="27" style="17" customWidth="1"/>
    <col min="11011" max="11013" width="9.140625" style="17"/>
    <col min="11014" max="11014" width="29.140625" style="17" customWidth="1"/>
    <col min="11015" max="11015" width="25.5703125" style="17" customWidth="1"/>
    <col min="11016" max="11017" width="3.7109375" style="17" customWidth="1"/>
    <col min="11018" max="11259" width="9.140625" style="17"/>
    <col min="11260" max="11261" width="0" style="17" hidden="1" customWidth="1"/>
    <col min="11262" max="11262" width="3.28515625" style="17" customWidth="1"/>
    <col min="11263" max="11263" width="9.28515625" style="17" customWidth="1"/>
    <col min="11264" max="11264" width="47" style="17" customWidth="1"/>
    <col min="11265" max="11265" width="64.42578125" style="17" customWidth="1"/>
    <col min="11266" max="11266" width="27" style="17" customWidth="1"/>
    <col min="11267" max="11269" width="9.140625" style="17"/>
    <col min="11270" max="11270" width="29.140625" style="17" customWidth="1"/>
    <col min="11271" max="11271" width="25.5703125" style="17" customWidth="1"/>
    <col min="11272" max="11273" width="3.7109375" style="17" customWidth="1"/>
    <col min="11274" max="11515" width="9.140625" style="17"/>
    <col min="11516" max="11517" width="0" style="17" hidden="1" customWidth="1"/>
    <col min="11518" max="11518" width="3.28515625" style="17" customWidth="1"/>
    <col min="11519" max="11519" width="9.28515625" style="17" customWidth="1"/>
    <col min="11520" max="11520" width="47" style="17" customWidth="1"/>
    <col min="11521" max="11521" width="64.42578125" style="17" customWidth="1"/>
    <col min="11522" max="11522" width="27" style="17" customWidth="1"/>
    <col min="11523" max="11525" width="9.140625" style="17"/>
    <col min="11526" max="11526" width="29.140625" style="17" customWidth="1"/>
    <col min="11527" max="11527" width="25.5703125" style="17" customWidth="1"/>
    <col min="11528" max="11529" width="3.7109375" style="17" customWidth="1"/>
    <col min="11530" max="11771" width="9.140625" style="17"/>
    <col min="11772" max="11773" width="0" style="17" hidden="1" customWidth="1"/>
    <col min="11774" max="11774" width="3.28515625" style="17" customWidth="1"/>
    <col min="11775" max="11775" width="9.28515625" style="17" customWidth="1"/>
    <col min="11776" max="11776" width="47" style="17" customWidth="1"/>
    <col min="11777" max="11777" width="64.42578125" style="17" customWidth="1"/>
    <col min="11778" max="11778" width="27" style="17" customWidth="1"/>
    <col min="11779" max="11781" width="9.140625" style="17"/>
    <col min="11782" max="11782" width="29.140625" style="17" customWidth="1"/>
    <col min="11783" max="11783" width="25.5703125" style="17" customWidth="1"/>
    <col min="11784" max="11785" width="3.7109375" style="17" customWidth="1"/>
    <col min="11786" max="12027" width="9.140625" style="17"/>
    <col min="12028" max="12029" width="0" style="17" hidden="1" customWidth="1"/>
    <col min="12030" max="12030" width="3.28515625" style="17" customWidth="1"/>
    <col min="12031" max="12031" width="9.28515625" style="17" customWidth="1"/>
    <col min="12032" max="12032" width="47" style="17" customWidth="1"/>
    <col min="12033" max="12033" width="64.42578125" style="17" customWidth="1"/>
    <col min="12034" max="12034" width="27" style="17" customWidth="1"/>
    <col min="12035" max="12037" width="9.140625" style="17"/>
    <col min="12038" max="12038" width="29.140625" style="17" customWidth="1"/>
    <col min="12039" max="12039" width="25.5703125" style="17" customWidth="1"/>
    <col min="12040" max="12041" width="3.7109375" style="17" customWidth="1"/>
    <col min="12042" max="12283" width="9.140625" style="17"/>
    <col min="12284" max="12285" width="0" style="17" hidden="1" customWidth="1"/>
    <col min="12286" max="12286" width="3.28515625" style="17" customWidth="1"/>
    <col min="12287" max="12287" width="9.28515625" style="17" customWidth="1"/>
    <col min="12288" max="12288" width="47" style="17" customWidth="1"/>
    <col min="12289" max="12289" width="64.42578125" style="17" customWidth="1"/>
    <col min="12290" max="12290" width="27" style="17" customWidth="1"/>
    <col min="12291" max="12293" width="9.140625" style="17"/>
    <col min="12294" max="12294" width="29.140625" style="17" customWidth="1"/>
    <col min="12295" max="12295" width="25.5703125" style="17" customWidth="1"/>
    <col min="12296" max="12297" width="3.7109375" style="17" customWidth="1"/>
    <col min="12298" max="12539" width="9.140625" style="17"/>
    <col min="12540" max="12541" width="0" style="17" hidden="1" customWidth="1"/>
    <col min="12542" max="12542" width="3.28515625" style="17" customWidth="1"/>
    <col min="12543" max="12543" width="9.28515625" style="17" customWidth="1"/>
    <col min="12544" max="12544" width="47" style="17" customWidth="1"/>
    <col min="12545" max="12545" width="64.42578125" style="17" customWidth="1"/>
    <col min="12546" max="12546" width="27" style="17" customWidth="1"/>
    <col min="12547" max="12549" width="9.140625" style="17"/>
    <col min="12550" max="12550" width="29.140625" style="17" customWidth="1"/>
    <col min="12551" max="12551" width="25.5703125" style="17" customWidth="1"/>
    <col min="12552" max="12553" width="3.7109375" style="17" customWidth="1"/>
    <col min="12554" max="12795" width="9.140625" style="17"/>
    <col min="12796" max="12797" width="0" style="17" hidden="1" customWidth="1"/>
    <col min="12798" max="12798" width="3.28515625" style="17" customWidth="1"/>
    <col min="12799" max="12799" width="9.28515625" style="17" customWidth="1"/>
    <col min="12800" max="12800" width="47" style="17" customWidth="1"/>
    <col min="12801" max="12801" width="64.42578125" style="17" customWidth="1"/>
    <col min="12802" max="12802" width="27" style="17" customWidth="1"/>
    <col min="12803" max="12805" width="9.140625" style="17"/>
    <col min="12806" max="12806" width="29.140625" style="17" customWidth="1"/>
    <col min="12807" max="12807" width="25.5703125" style="17" customWidth="1"/>
    <col min="12808" max="12809" width="3.7109375" style="17" customWidth="1"/>
    <col min="12810" max="13051" width="9.140625" style="17"/>
    <col min="13052" max="13053" width="0" style="17" hidden="1" customWidth="1"/>
    <col min="13054" max="13054" width="3.28515625" style="17" customWidth="1"/>
    <col min="13055" max="13055" width="9.28515625" style="17" customWidth="1"/>
    <col min="13056" max="13056" width="47" style="17" customWidth="1"/>
    <col min="13057" max="13057" width="64.42578125" style="17" customWidth="1"/>
    <col min="13058" max="13058" width="27" style="17" customWidth="1"/>
    <col min="13059" max="13061" width="9.140625" style="17"/>
    <col min="13062" max="13062" width="29.140625" style="17" customWidth="1"/>
    <col min="13063" max="13063" width="25.5703125" style="17" customWidth="1"/>
    <col min="13064" max="13065" width="3.7109375" style="17" customWidth="1"/>
    <col min="13066" max="13307" width="9.140625" style="17"/>
    <col min="13308" max="13309" width="0" style="17" hidden="1" customWidth="1"/>
    <col min="13310" max="13310" width="3.28515625" style="17" customWidth="1"/>
    <col min="13311" max="13311" width="9.28515625" style="17" customWidth="1"/>
    <col min="13312" max="13312" width="47" style="17" customWidth="1"/>
    <col min="13313" max="13313" width="64.42578125" style="17" customWidth="1"/>
    <col min="13314" max="13314" width="27" style="17" customWidth="1"/>
    <col min="13315" max="13317" width="9.140625" style="17"/>
    <col min="13318" max="13318" width="29.140625" style="17" customWidth="1"/>
    <col min="13319" max="13319" width="25.5703125" style="17" customWidth="1"/>
    <col min="13320" max="13321" width="3.7109375" style="17" customWidth="1"/>
    <col min="13322" max="13563" width="9.140625" style="17"/>
    <col min="13564" max="13565" width="0" style="17" hidden="1" customWidth="1"/>
    <col min="13566" max="13566" width="3.28515625" style="17" customWidth="1"/>
    <col min="13567" max="13567" width="9.28515625" style="17" customWidth="1"/>
    <col min="13568" max="13568" width="47" style="17" customWidth="1"/>
    <col min="13569" max="13569" width="64.42578125" style="17" customWidth="1"/>
    <col min="13570" max="13570" width="27" style="17" customWidth="1"/>
    <col min="13571" max="13573" width="9.140625" style="17"/>
    <col min="13574" max="13574" width="29.140625" style="17" customWidth="1"/>
    <col min="13575" max="13575" width="25.5703125" style="17" customWidth="1"/>
    <col min="13576" max="13577" width="3.7109375" style="17" customWidth="1"/>
    <col min="13578" max="13819" width="9.140625" style="17"/>
    <col min="13820" max="13821" width="0" style="17" hidden="1" customWidth="1"/>
    <col min="13822" max="13822" width="3.28515625" style="17" customWidth="1"/>
    <col min="13823" max="13823" width="9.28515625" style="17" customWidth="1"/>
    <col min="13824" max="13824" width="47" style="17" customWidth="1"/>
    <col min="13825" max="13825" width="64.42578125" style="17" customWidth="1"/>
    <col min="13826" max="13826" width="27" style="17" customWidth="1"/>
    <col min="13827" max="13829" width="9.140625" style="17"/>
    <col min="13830" max="13830" width="29.140625" style="17" customWidth="1"/>
    <col min="13831" max="13831" width="25.5703125" style="17" customWidth="1"/>
    <col min="13832" max="13833" width="3.7109375" style="17" customWidth="1"/>
    <col min="13834" max="14075" width="9.140625" style="17"/>
    <col min="14076" max="14077" width="0" style="17" hidden="1" customWidth="1"/>
    <col min="14078" max="14078" width="3.28515625" style="17" customWidth="1"/>
    <col min="14079" max="14079" width="9.28515625" style="17" customWidth="1"/>
    <col min="14080" max="14080" width="47" style="17" customWidth="1"/>
    <col min="14081" max="14081" width="64.42578125" style="17" customWidth="1"/>
    <col min="14082" max="14082" width="27" style="17" customWidth="1"/>
    <col min="14083" max="14085" width="9.140625" style="17"/>
    <col min="14086" max="14086" width="29.140625" style="17" customWidth="1"/>
    <col min="14087" max="14087" width="25.5703125" style="17" customWidth="1"/>
    <col min="14088" max="14089" width="3.7109375" style="17" customWidth="1"/>
    <col min="14090" max="14331" width="9.140625" style="17"/>
    <col min="14332" max="14333" width="0" style="17" hidden="1" customWidth="1"/>
    <col min="14334" max="14334" width="3.28515625" style="17" customWidth="1"/>
    <col min="14335" max="14335" width="9.28515625" style="17" customWidth="1"/>
    <col min="14336" max="14336" width="47" style="17" customWidth="1"/>
    <col min="14337" max="14337" width="64.42578125" style="17" customWidth="1"/>
    <col min="14338" max="14338" width="27" style="17" customWidth="1"/>
    <col min="14339" max="14341" width="9.140625" style="17"/>
    <col min="14342" max="14342" width="29.140625" style="17" customWidth="1"/>
    <col min="14343" max="14343" width="25.5703125" style="17" customWidth="1"/>
    <col min="14344" max="14345" width="3.7109375" style="17" customWidth="1"/>
    <col min="14346" max="14587" width="9.140625" style="17"/>
    <col min="14588" max="14589" width="0" style="17" hidden="1" customWidth="1"/>
    <col min="14590" max="14590" width="3.28515625" style="17" customWidth="1"/>
    <col min="14591" max="14591" width="9.28515625" style="17" customWidth="1"/>
    <col min="14592" max="14592" width="47" style="17" customWidth="1"/>
    <col min="14593" max="14593" width="64.42578125" style="17" customWidth="1"/>
    <col min="14594" max="14594" width="27" style="17" customWidth="1"/>
    <col min="14595" max="14597" width="9.140625" style="17"/>
    <col min="14598" max="14598" width="29.140625" style="17" customWidth="1"/>
    <col min="14599" max="14599" width="25.5703125" style="17" customWidth="1"/>
    <col min="14600" max="14601" width="3.7109375" style="17" customWidth="1"/>
    <col min="14602" max="14843" width="9.140625" style="17"/>
    <col min="14844" max="14845" width="0" style="17" hidden="1" customWidth="1"/>
    <col min="14846" max="14846" width="3.28515625" style="17" customWidth="1"/>
    <col min="14847" max="14847" width="9.28515625" style="17" customWidth="1"/>
    <col min="14848" max="14848" width="47" style="17" customWidth="1"/>
    <col min="14849" max="14849" width="64.42578125" style="17" customWidth="1"/>
    <col min="14850" max="14850" width="27" style="17" customWidth="1"/>
    <col min="14851" max="14853" width="9.140625" style="17"/>
    <col min="14854" max="14854" width="29.140625" style="17" customWidth="1"/>
    <col min="14855" max="14855" width="25.5703125" style="17" customWidth="1"/>
    <col min="14856" max="14857" width="3.7109375" style="17" customWidth="1"/>
    <col min="14858" max="15099" width="9.140625" style="17"/>
    <col min="15100" max="15101" width="0" style="17" hidden="1" customWidth="1"/>
    <col min="15102" max="15102" width="3.28515625" style="17" customWidth="1"/>
    <col min="15103" max="15103" width="9.28515625" style="17" customWidth="1"/>
    <col min="15104" max="15104" width="47" style="17" customWidth="1"/>
    <col min="15105" max="15105" width="64.42578125" style="17" customWidth="1"/>
    <col min="15106" max="15106" width="27" style="17" customWidth="1"/>
    <col min="15107" max="15109" width="9.140625" style="17"/>
    <col min="15110" max="15110" width="29.140625" style="17" customWidth="1"/>
    <col min="15111" max="15111" width="25.5703125" style="17" customWidth="1"/>
    <col min="15112" max="15113" width="3.7109375" style="17" customWidth="1"/>
    <col min="15114" max="15355" width="9.140625" style="17"/>
    <col min="15356" max="15357" width="0" style="17" hidden="1" customWidth="1"/>
    <col min="15358" max="15358" width="3.28515625" style="17" customWidth="1"/>
    <col min="15359" max="15359" width="9.28515625" style="17" customWidth="1"/>
    <col min="15360" max="15360" width="47" style="17" customWidth="1"/>
    <col min="15361" max="15361" width="64.42578125" style="17" customWidth="1"/>
    <col min="15362" max="15362" width="27" style="17" customWidth="1"/>
    <col min="15363" max="15365" width="9.140625" style="17"/>
    <col min="15366" max="15366" width="29.140625" style="17" customWidth="1"/>
    <col min="15367" max="15367" width="25.5703125" style="17" customWidth="1"/>
    <col min="15368" max="15369" width="3.7109375" style="17" customWidth="1"/>
    <col min="15370" max="15611" width="9.140625" style="17"/>
    <col min="15612" max="15613" width="0" style="17" hidden="1" customWidth="1"/>
    <col min="15614" max="15614" width="3.28515625" style="17" customWidth="1"/>
    <col min="15615" max="15615" width="9.28515625" style="17" customWidth="1"/>
    <col min="15616" max="15616" width="47" style="17" customWidth="1"/>
    <col min="15617" max="15617" width="64.42578125" style="17" customWidth="1"/>
    <col min="15618" max="15618" width="27" style="17" customWidth="1"/>
    <col min="15619" max="15621" width="9.140625" style="17"/>
    <col min="15622" max="15622" width="29.140625" style="17" customWidth="1"/>
    <col min="15623" max="15623" width="25.5703125" style="17" customWidth="1"/>
    <col min="15624" max="15625" width="3.7109375" style="17" customWidth="1"/>
    <col min="15626" max="15867" width="9.140625" style="17"/>
    <col min="15868" max="15869" width="0" style="17" hidden="1" customWidth="1"/>
    <col min="15870" max="15870" width="3.28515625" style="17" customWidth="1"/>
    <col min="15871" max="15871" width="9.28515625" style="17" customWidth="1"/>
    <col min="15872" max="15872" width="47" style="17" customWidth="1"/>
    <col min="15873" max="15873" width="64.42578125" style="17" customWidth="1"/>
    <col min="15874" max="15874" width="27" style="17" customWidth="1"/>
    <col min="15875" max="15877" width="9.140625" style="17"/>
    <col min="15878" max="15878" width="29.140625" style="17" customWidth="1"/>
    <col min="15879" max="15879" width="25.5703125" style="17" customWidth="1"/>
    <col min="15880" max="15881" width="3.7109375" style="17" customWidth="1"/>
    <col min="15882" max="16123" width="9.140625" style="17"/>
    <col min="16124" max="16125" width="0" style="17" hidden="1" customWidth="1"/>
    <col min="16126" max="16126" width="3.28515625" style="17" customWidth="1"/>
    <col min="16127" max="16127" width="9.28515625" style="17" customWidth="1"/>
    <col min="16128" max="16128" width="47" style="17" customWidth="1"/>
    <col min="16129" max="16129" width="64.42578125" style="17" customWidth="1"/>
    <col min="16130" max="16130" width="27" style="17" customWidth="1"/>
    <col min="16131" max="16133" width="9.140625" style="17"/>
    <col min="16134" max="16134" width="29.140625" style="17" customWidth="1"/>
    <col min="16135" max="16135" width="25.5703125" style="17" customWidth="1"/>
    <col min="16136" max="16137" width="3.7109375" style="17" customWidth="1"/>
    <col min="16138" max="16384" width="9.140625" style="17"/>
  </cols>
  <sheetData>
    <row r="1" spans="1:3" x14ac:dyDescent="0.25">
      <c r="B1" s="23" t="s">
        <v>20</v>
      </c>
      <c r="C1" s="24"/>
    </row>
    <row r="2" spans="1:3" x14ac:dyDescent="0.25">
      <c r="B2" s="23" t="s">
        <v>21</v>
      </c>
      <c r="C2" s="24"/>
    </row>
    <row r="3" spans="1:3" x14ac:dyDescent="0.25">
      <c r="B3" s="23"/>
      <c r="C3" s="24"/>
    </row>
    <row r="4" spans="1:3" x14ac:dyDescent="0.25">
      <c r="A4" s="63" t="s">
        <v>22</v>
      </c>
      <c r="B4" s="63"/>
    </row>
    <row r="5" spans="1:3" x14ac:dyDescent="0.25">
      <c r="A5" s="25"/>
      <c r="B5" s="25"/>
    </row>
    <row r="6" spans="1:3" x14ac:dyDescent="0.25">
      <c r="A6" s="25"/>
      <c r="B6" s="25"/>
    </row>
    <row r="7" spans="1:3" x14ac:dyDescent="0.25">
      <c r="A7" s="26" t="s">
        <v>23</v>
      </c>
      <c r="B7" s="26" t="s">
        <v>68</v>
      </c>
    </row>
    <row r="8" spans="1:3" x14ac:dyDescent="0.25">
      <c r="A8" s="26" t="s">
        <v>24</v>
      </c>
      <c r="B8" s="26" t="s">
        <v>69</v>
      </c>
    </row>
    <row r="9" spans="1:3" x14ac:dyDescent="0.25">
      <c r="A9" s="26" t="s">
        <v>25</v>
      </c>
      <c r="B9" s="26" t="s">
        <v>26</v>
      </c>
    </row>
    <row r="10" spans="1:3" x14ac:dyDescent="0.25">
      <c r="A10" s="26" t="s">
        <v>27</v>
      </c>
      <c r="B10" s="26" t="s">
        <v>26</v>
      </c>
    </row>
    <row r="11" spans="1:3" x14ac:dyDescent="0.25">
      <c r="A11" s="26" t="s">
        <v>28</v>
      </c>
      <c r="B11" s="26" t="s">
        <v>29</v>
      </c>
    </row>
    <row r="12" spans="1:3" x14ac:dyDescent="0.25">
      <c r="A12" s="26" t="s">
        <v>30</v>
      </c>
      <c r="B12" s="27">
        <v>997150001</v>
      </c>
    </row>
    <row r="13" spans="1:3" x14ac:dyDescent="0.25">
      <c r="A13" s="26" t="s">
        <v>31</v>
      </c>
      <c r="B13" s="26" t="s">
        <v>77</v>
      </c>
    </row>
    <row r="14" spans="1:3" x14ac:dyDescent="0.25">
      <c r="A14" s="26" t="s">
        <v>32</v>
      </c>
      <c r="B14" s="26" t="s">
        <v>78</v>
      </c>
    </row>
    <row r="15" spans="1:3" ht="45" x14ac:dyDescent="0.25">
      <c r="A15" s="26" t="s">
        <v>33</v>
      </c>
      <c r="B15" s="28" t="s">
        <v>34</v>
      </c>
    </row>
    <row r="16" spans="1:3" x14ac:dyDescent="0.25">
      <c r="A16" s="26" t="s">
        <v>35</v>
      </c>
      <c r="B16" s="29" t="s">
        <v>36</v>
      </c>
    </row>
    <row r="17" spans="1:2" x14ac:dyDescent="0.25">
      <c r="A17" s="25"/>
      <c r="B17" s="25"/>
    </row>
    <row r="18" spans="1:2" x14ac:dyDescent="0.25">
      <c r="A18" s="25"/>
      <c r="B18" s="25"/>
    </row>
    <row r="19" spans="1:2" x14ac:dyDescent="0.25">
      <c r="A19" s="25"/>
      <c r="B19" s="25"/>
    </row>
  </sheetData>
  <mergeCells count="1">
    <mergeCell ref="A4:B4"/>
  </mergeCells>
  <dataValidations count="19">
    <dataValidation allowBlank="1" showInputMessage="1" errorTitle="Ошибка" sqref="B12"/>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formula1>10</formula1>
      <formula2>12</formula2>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formula1>list_ed</formula1>
    </dataValidation>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formula1>MO_LIST_6</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formula1>no_kpp</formula1>
    </dataValidation>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formula1>List_open</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formula1>list_email</formula1>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formula1>list_url</formula1>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formula1>0</formula1>
      <formula2>9.99999999999999E+23</formula2>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ormula1>vdet_vo_list_with_no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formula1>vdet_vs_list_with_no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formula1>vdet_gvs_list_with_no</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formula1>vdet_tbo_list_with_no</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formula1>ts_list</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formula1>MR_LIST</formula1>
    </dataValidation>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formula1>yes_no</formula1>
    </dataValidation>
  </dataValidations>
  <hyperlinks>
    <hyperlink ref="B14" r:id="rId1"/>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5" sqref="A5:O5"/>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49" t="s">
        <v>39</v>
      </c>
      <c r="B4" s="49"/>
      <c r="C4" s="49"/>
      <c r="D4" s="49"/>
      <c r="E4" s="49"/>
      <c r="F4" s="49"/>
      <c r="G4" s="49"/>
      <c r="H4" s="49"/>
      <c r="I4" s="49"/>
      <c r="J4" s="49"/>
      <c r="K4" s="49"/>
      <c r="L4" s="49"/>
      <c r="M4" s="49"/>
      <c r="N4" s="49"/>
      <c r="O4" s="49"/>
    </row>
    <row r="5" spans="1:15" ht="12.75" customHeight="1" x14ac:dyDescent="0.25">
      <c r="A5" s="49" t="str">
        <f>Титульный!$C$9</f>
        <v>Челябинская ТЭЦ-1 (ТГ-10, ТГ-11) НВ</v>
      </c>
      <c r="B5" s="49"/>
      <c r="C5" s="49"/>
      <c r="D5" s="49"/>
      <c r="E5" s="49"/>
      <c r="F5" s="49"/>
      <c r="G5" s="49"/>
      <c r="H5" s="49"/>
      <c r="I5" s="49"/>
      <c r="J5" s="49"/>
      <c r="K5" s="49"/>
      <c r="L5" s="49"/>
      <c r="M5" s="49"/>
      <c r="N5" s="49"/>
      <c r="O5" s="49"/>
    </row>
    <row r="7" spans="1:15" ht="12.75" customHeight="1" x14ac:dyDescent="0.25">
      <c r="A7" s="64" t="s">
        <v>40</v>
      </c>
      <c r="B7" s="65"/>
      <c r="C7" s="65"/>
      <c r="D7" s="65"/>
      <c r="E7" s="65"/>
      <c r="F7" s="65"/>
      <c r="G7" s="65"/>
      <c r="H7" s="65"/>
      <c r="I7" s="65"/>
      <c r="J7" s="65"/>
      <c r="K7" s="65"/>
      <c r="L7" s="65"/>
      <c r="M7" s="65"/>
      <c r="N7" s="65"/>
      <c r="O7" s="65"/>
    </row>
    <row r="8" spans="1:15" s="1" customFormat="1" ht="12.75" customHeight="1" x14ac:dyDescent="0.25">
      <c r="A8" s="66" t="s">
        <v>41</v>
      </c>
      <c r="B8" s="66" t="s">
        <v>42</v>
      </c>
      <c r="C8" s="66" t="s">
        <v>43</v>
      </c>
      <c r="D8" s="66">
        <f>D14-1</f>
        <v>2022</v>
      </c>
      <c r="E8" s="66"/>
      <c r="F8" s="66"/>
      <c r="G8" s="66"/>
      <c r="H8" s="66"/>
      <c r="I8" s="66"/>
      <c r="J8" s="66"/>
      <c r="K8" s="66"/>
      <c r="L8" s="66"/>
      <c r="M8" s="66"/>
      <c r="N8" s="66"/>
      <c r="O8" s="66"/>
    </row>
    <row r="9" spans="1:15" s="1" customFormat="1" x14ac:dyDescent="0.25">
      <c r="A9" s="66"/>
      <c r="B9" s="66"/>
      <c r="C9" s="66"/>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[2]Приложение_07122021!$D$297</f>
        <v>737.89451170325071</v>
      </c>
      <c r="E10" s="36">
        <f>[2]Приложение_07122021!$E$297</f>
        <v>737.89451170325071</v>
      </c>
      <c r="F10" s="36">
        <f>[2]Приложение_07122021!$F$297</f>
        <v>737.89451170325071</v>
      </c>
      <c r="G10" s="36">
        <f>[2]Приложение_07122021!$G$297</f>
        <v>737.89451170325071</v>
      </c>
      <c r="H10" s="36">
        <f>[2]Приложение_07122021!$H$297</f>
        <v>737.89451170325071</v>
      </c>
      <c r="I10" s="36">
        <f>[2]Приложение_07122021!$I$297</f>
        <v>737.89451170325071</v>
      </c>
      <c r="J10" s="36">
        <f>[2]Приложение_07122021!$J$297</f>
        <v>811.04037235348176</v>
      </c>
      <c r="K10" s="36">
        <f>[2]Приложение_07122021!$K$297</f>
        <v>811.04037235348176</v>
      </c>
      <c r="L10" s="36">
        <f>[2]Приложение_07122021!$L$297</f>
        <v>811.04037235348176</v>
      </c>
      <c r="M10" s="36">
        <f>[2]Приложение_07122021!$M$297</f>
        <v>811.04037235348176</v>
      </c>
      <c r="N10" s="36">
        <f>[2]Приложение_07122021!$N$297</f>
        <v>811.04037235348176</v>
      </c>
      <c r="O10" s="36">
        <f>[2]Приложение_07122021!$O$297</f>
        <v>811.04037235348176</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4" t="s">
        <v>61</v>
      </c>
      <c r="B13" s="65"/>
      <c r="C13" s="65"/>
      <c r="D13" s="65"/>
      <c r="E13" s="65"/>
      <c r="F13" s="65"/>
      <c r="G13" s="65"/>
      <c r="H13" s="65"/>
      <c r="I13" s="65"/>
      <c r="J13" s="65"/>
      <c r="K13" s="65"/>
      <c r="L13" s="65"/>
      <c r="M13" s="65"/>
      <c r="N13" s="65"/>
      <c r="O13" s="65"/>
    </row>
    <row r="14" spans="1:15" ht="12.75" customHeight="1" x14ac:dyDescent="0.25">
      <c r="A14" s="66" t="s">
        <v>41</v>
      </c>
      <c r="B14" s="66" t="s">
        <v>42</v>
      </c>
      <c r="C14" s="66" t="s">
        <v>43</v>
      </c>
      <c r="D14" s="66">
        <f>D20-1</f>
        <v>2023</v>
      </c>
      <c r="E14" s="66"/>
      <c r="F14" s="66"/>
      <c r="G14" s="66"/>
      <c r="H14" s="66"/>
      <c r="I14" s="66"/>
      <c r="J14" s="66"/>
      <c r="K14" s="66"/>
      <c r="L14" s="66"/>
      <c r="M14" s="66"/>
      <c r="N14" s="66"/>
      <c r="O14" s="66"/>
    </row>
    <row r="15" spans="1:15" ht="12.75" customHeight="1" x14ac:dyDescent="0.25">
      <c r="A15" s="66"/>
      <c r="B15" s="66"/>
      <c r="C15" s="66"/>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[3]Анализ!$D$17</f>
        <v>885.78050790171926</v>
      </c>
      <c r="E16" s="36">
        <f>[3]Анализ!$E$17</f>
        <v>885.78050790171926</v>
      </c>
      <c r="F16" s="36">
        <f>[3]Анализ!$F$17</f>
        <v>885.78050790171926</v>
      </c>
      <c r="G16" s="36">
        <f>[3]Анализ!$G$17</f>
        <v>885.78050790171926</v>
      </c>
      <c r="H16" s="36">
        <f>[3]Анализ!$H$17</f>
        <v>885.78050790171926</v>
      </c>
      <c r="I16" s="36">
        <f>[3]Анализ!$I$17</f>
        <v>885.78050790171926</v>
      </c>
      <c r="J16" s="36">
        <f>[3]Анализ!$J$17</f>
        <v>885.78050790171926</v>
      </c>
      <c r="K16" s="36">
        <f>[3]Анализ!$K$17</f>
        <v>885.78050790171926</v>
      </c>
      <c r="L16" s="36">
        <f>[3]Анализ!$L$17</f>
        <v>885.78050790171926</v>
      </c>
      <c r="M16" s="36">
        <f>[3]Анализ!$M$17</f>
        <v>885.78050790171926</v>
      </c>
      <c r="N16" s="36">
        <f>[3]Анализ!$N$17</f>
        <v>885.78050790171926</v>
      </c>
      <c r="O16" s="36">
        <f>[3]Анализ!$O$17</f>
        <v>885.78050790171926</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4" t="s">
        <v>63</v>
      </c>
      <c r="B19" s="65"/>
      <c r="C19" s="65"/>
      <c r="D19" s="65"/>
      <c r="E19" s="65"/>
      <c r="F19" s="65"/>
      <c r="G19" s="65"/>
      <c r="H19" s="65"/>
      <c r="I19" s="65"/>
      <c r="J19" s="65"/>
      <c r="K19" s="65"/>
      <c r="L19" s="65"/>
      <c r="M19" s="65"/>
      <c r="N19" s="65"/>
      <c r="O19" s="65"/>
    </row>
    <row r="20" spans="1:15" ht="12.75" customHeight="1" x14ac:dyDescent="0.25">
      <c r="A20" s="66" t="s">
        <v>41</v>
      </c>
      <c r="B20" s="66" t="s">
        <v>42</v>
      </c>
      <c r="C20" s="66" t="s">
        <v>43</v>
      </c>
      <c r="D20" s="66">
        <f>Титульный!B5</f>
        <v>2024</v>
      </c>
      <c r="E20" s="66"/>
      <c r="F20" s="66"/>
      <c r="G20" s="66"/>
      <c r="H20" s="66"/>
      <c r="I20" s="66"/>
      <c r="J20" s="66"/>
      <c r="K20" s="66"/>
      <c r="L20" s="66"/>
      <c r="M20" s="66"/>
      <c r="N20" s="66"/>
      <c r="O20" s="66"/>
    </row>
    <row r="21" spans="1:15" ht="12.75" customHeight="1" x14ac:dyDescent="0.25">
      <c r="A21" s="66"/>
      <c r="B21" s="66"/>
      <c r="C21" s="66"/>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[4]Топливо!$R$200</f>
        <v>935.29820760425469</v>
      </c>
      <c r="E22" s="36">
        <f>[4]Топливо!$X$200</f>
        <v>932.52422220131382</v>
      </c>
      <c r="F22" s="36">
        <f>[4]Топливо!$AD$200</f>
        <v>931.4920128725829</v>
      </c>
      <c r="G22" s="36">
        <f>[4]Топливо!$AJ$200</f>
        <v>931.4920128725829</v>
      </c>
      <c r="H22" s="36">
        <f>[4]Топливо!$AP$200</f>
        <v>954.50333459608771</v>
      </c>
      <c r="I22" s="36">
        <f>[4]Топливо!$AV$200</f>
        <v>909.74845116509812</v>
      </c>
      <c r="J22" s="47">
        <f>[4]Топливо!$BB$200</f>
        <v>1028.7847161061993</v>
      </c>
      <c r="K22" s="47">
        <f>[4]Топливо!$BH$200</f>
        <v>1032.6476080247053</v>
      </c>
      <c r="L22" s="47">
        <f>[4]Топливо!$BN$200</f>
        <v>1031.6284679260848</v>
      </c>
      <c r="M22" s="47">
        <f>[4]Топливо!$BT$200</f>
        <v>1016.5526951618245</v>
      </c>
      <c r="N22" s="47">
        <f>[4]Топливо!$BZ$200</f>
        <v>1017.3377084095164</v>
      </c>
      <c r="O22" s="47">
        <f>[4]Топливо!$CF$200</f>
        <v>1016.9824019567578</v>
      </c>
    </row>
    <row r="23" spans="1:15" x14ac:dyDescent="0.25">
      <c r="A23" s="33"/>
      <c r="B23" s="37" t="s">
        <v>65</v>
      </c>
      <c r="C23" s="35" t="s">
        <v>58</v>
      </c>
      <c r="D23" s="36">
        <f>[4]Топливо!$R$170</f>
        <v>872.53944635911648</v>
      </c>
      <c r="E23" s="36">
        <f>[4]Топливо!$X$170</f>
        <v>869.94693663674184</v>
      </c>
      <c r="F23" s="36">
        <f>[4]Топливо!$AD$170</f>
        <v>868.9822550211054</v>
      </c>
      <c r="G23" s="36">
        <f>[4]Топливо!$AJ$170</f>
        <v>868.9822550211054</v>
      </c>
      <c r="H23" s="36">
        <f>[4]Топливо!$AP$170</f>
        <v>890.48816317391368</v>
      </c>
      <c r="I23" s="36">
        <f>[4]Топливо!$AV$170</f>
        <v>0</v>
      </c>
      <c r="J23" s="47">
        <f>[4]Топливо!$BB$170</f>
        <v>959.79693094037316</v>
      </c>
      <c r="K23" s="47">
        <f>[4]Топливо!$BH$170</f>
        <v>963.4071103034629</v>
      </c>
      <c r="L23" s="47">
        <f>[4]Топливо!$BN$170</f>
        <v>962.45464292157465</v>
      </c>
      <c r="M23" s="47">
        <f>[4]Топливо!$BT$170</f>
        <v>948.3651356652565</v>
      </c>
      <c r="N23" s="47">
        <f>[4]Топливо!$BZ$170</f>
        <v>949.09879290609001</v>
      </c>
      <c r="O23" s="47">
        <f>[4]Топливо!$CF$170</f>
        <v>948.76673080070816</v>
      </c>
    </row>
    <row r="24" spans="1:15" x14ac:dyDescent="0.25">
      <c r="A24" s="38"/>
      <c r="B24" s="39"/>
      <c r="C24" s="40"/>
      <c r="D24" s="41"/>
      <c r="E24" s="41"/>
      <c r="F24" s="41"/>
      <c r="G24" s="41"/>
      <c r="H24" s="42"/>
      <c r="I24" s="42"/>
      <c r="J24" s="43"/>
      <c r="K24" s="43"/>
      <c r="L24" s="43"/>
      <c r="M24" s="43"/>
      <c r="N24" s="43"/>
      <c r="O24" s="43"/>
    </row>
    <row r="25" spans="1:15" x14ac:dyDescent="0.25">
      <c r="A25" s="68" t="s">
        <v>66</v>
      </c>
      <c r="B25" s="68"/>
      <c r="C25" s="68"/>
      <c r="D25" s="68"/>
      <c r="E25" s="68"/>
      <c r="F25" s="68"/>
      <c r="G25" s="68"/>
      <c r="H25" s="68"/>
      <c r="I25" s="68"/>
      <c r="J25" s="68"/>
      <c r="K25" s="68"/>
      <c r="L25" s="68"/>
      <c r="M25" s="68"/>
      <c r="N25" s="68"/>
      <c r="O25" s="68"/>
    </row>
    <row r="26" spans="1:15" x14ac:dyDescent="0.25">
      <c r="A26" s="68" t="s">
        <v>74</v>
      </c>
      <c r="B26" s="68"/>
      <c r="C26" s="68"/>
      <c r="D26" s="68"/>
      <c r="E26" s="68"/>
      <c r="F26" s="68"/>
      <c r="G26" s="68"/>
      <c r="H26" s="68"/>
      <c r="I26" s="68"/>
      <c r="J26" s="68"/>
      <c r="K26" s="68"/>
      <c r="L26" s="68"/>
      <c r="M26" s="68"/>
      <c r="N26" s="68"/>
      <c r="O26" s="68"/>
    </row>
    <row r="27" spans="1:15" ht="39" customHeight="1" x14ac:dyDescent="0.25">
      <c r="A27" s="67" t="s">
        <v>75</v>
      </c>
      <c r="B27" s="67"/>
      <c r="C27" s="67"/>
      <c r="D27" s="67"/>
      <c r="E27" s="67"/>
      <c r="F27" s="67"/>
      <c r="G27" s="67"/>
      <c r="H27" s="67"/>
      <c r="I27" s="67"/>
      <c r="J27" s="67"/>
      <c r="K27" s="67"/>
      <c r="L27" s="67"/>
      <c r="M27" s="67"/>
      <c r="N27" s="67"/>
      <c r="O27" s="67"/>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49" t="s">
        <v>39</v>
      </c>
      <c r="B4" s="49"/>
      <c r="C4" s="49"/>
      <c r="D4" s="49"/>
      <c r="E4" s="49"/>
      <c r="F4" s="49"/>
      <c r="G4" s="49"/>
      <c r="H4" s="49"/>
      <c r="I4" s="49"/>
      <c r="J4" s="49"/>
      <c r="K4" s="49"/>
      <c r="L4" s="49"/>
      <c r="M4" s="49"/>
      <c r="N4" s="49"/>
      <c r="O4" s="49"/>
    </row>
    <row r="5" spans="1:15" ht="12.75" customHeight="1" x14ac:dyDescent="0.25">
      <c r="A5" s="49" t="str">
        <f>Титульный!C10</f>
        <v>Челябинская ТЭЦ-1 (ТГ-12) НВ</v>
      </c>
      <c r="B5" s="49"/>
      <c r="C5" s="49"/>
      <c r="D5" s="49"/>
      <c r="E5" s="49"/>
      <c r="F5" s="49"/>
      <c r="G5" s="49"/>
      <c r="H5" s="49"/>
      <c r="I5" s="49"/>
      <c r="J5" s="49"/>
      <c r="K5" s="49"/>
      <c r="L5" s="49"/>
      <c r="M5" s="49"/>
      <c r="N5" s="49"/>
      <c r="O5" s="49"/>
    </row>
    <row r="7" spans="1:15" ht="12.75" customHeight="1" x14ac:dyDescent="0.25">
      <c r="A7" s="64" t="s">
        <v>40</v>
      </c>
      <c r="B7" s="65"/>
      <c r="C7" s="65"/>
      <c r="D7" s="65"/>
      <c r="E7" s="65"/>
      <c r="F7" s="65"/>
      <c r="G7" s="65"/>
      <c r="H7" s="65"/>
      <c r="I7" s="65"/>
      <c r="J7" s="65"/>
      <c r="K7" s="65"/>
      <c r="L7" s="65"/>
      <c r="M7" s="65"/>
      <c r="N7" s="65"/>
      <c r="O7" s="65"/>
    </row>
    <row r="8" spans="1:15" s="1" customFormat="1" ht="12.75" customHeight="1" x14ac:dyDescent="0.25">
      <c r="A8" s="66" t="s">
        <v>41</v>
      </c>
      <c r="B8" s="66" t="s">
        <v>42</v>
      </c>
      <c r="C8" s="66" t="s">
        <v>43</v>
      </c>
      <c r="D8" s="66">
        <f>D14-1</f>
        <v>2022</v>
      </c>
      <c r="E8" s="66"/>
      <c r="F8" s="66"/>
      <c r="G8" s="66"/>
      <c r="H8" s="66"/>
      <c r="I8" s="66"/>
      <c r="J8" s="66"/>
      <c r="K8" s="66"/>
      <c r="L8" s="66"/>
      <c r="M8" s="66"/>
      <c r="N8" s="66"/>
      <c r="O8" s="66"/>
    </row>
    <row r="9" spans="1:15" s="1" customFormat="1" x14ac:dyDescent="0.25">
      <c r="A9" s="66"/>
      <c r="B9" s="66"/>
      <c r="C9" s="66"/>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[2]Приложение_07122021!$D$296</f>
        <v>1524.9441216925009</v>
      </c>
      <c r="E10" s="36">
        <f>[2]Приложение_07122021!$E$296</f>
        <v>1524.9441216925009</v>
      </c>
      <c r="F10" s="36">
        <f>[2]Приложение_07122021!$F$296</f>
        <v>1524.9441216925009</v>
      </c>
      <c r="G10" s="36">
        <f>[2]Приложение_07122021!$G$296</f>
        <v>1524.9441216925009</v>
      </c>
      <c r="H10" s="36">
        <f>[2]Приложение_07122021!$H$296</f>
        <v>1524.9441216925009</v>
      </c>
      <c r="I10" s="36">
        <f>[2]Приложение_07122021!$I$296</f>
        <v>1524.9441216925009</v>
      </c>
      <c r="J10" s="36">
        <f>[2]Приложение_07122021!$J$296</f>
        <v>1656.4296727698425</v>
      </c>
      <c r="K10" s="36">
        <f>[2]Приложение_07122021!$K$296</f>
        <v>1656.4296727698425</v>
      </c>
      <c r="L10" s="36">
        <f>[2]Приложение_07122021!$L$296</f>
        <v>1656.4296727698425</v>
      </c>
      <c r="M10" s="36">
        <f>[2]Приложение_07122021!$M$296</f>
        <v>1656.4296727698425</v>
      </c>
      <c r="N10" s="36">
        <f>[2]Приложение_07122021!$N$296</f>
        <v>1656.4296727698425</v>
      </c>
      <c r="O10" s="36">
        <f>[2]Приложение_07122021!$O$296</f>
        <v>1656.4296727698425</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4" t="s">
        <v>61</v>
      </c>
      <c r="B13" s="65"/>
      <c r="C13" s="65"/>
      <c r="D13" s="65"/>
      <c r="E13" s="65"/>
      <c r="F13" s="65"/>
      <c r="G13" s="65"/>
      <c r="H13" s="65"/>
      <c r="I13" s="65"/>
      <c r="J13" s="65"/>
      <c r="K13" s="65"/>
      <c r="L13" s="65"/>
      <c r="M13" s="65"/>
      <c r="N13" s="65"/>
      <c r="O13" s="65"/>
    </row>
    <row r="14" spans="1:15" ht="12.75" customHeight="1" x14ac:dyDescent="0.25">
      <c r="A14" s="66" t="s">
        <v>41</v>
      </c>
      <c r="B14" s="66" t="s">
        <v>42</v>
      </c>
      <c r="C14" s="66" t="s">
        <v>43</v>
      </c>
      <c r="D14" s="66">
        <f>D20-1</f>
        <v>2023</v>
      </c>
      <c r="E14" s="66"/>
      <c r="F14" s="66"/>
      <c r="G14" s="66"/>
      <c r="H14" s="66"/>
      <c r="I14" s="66"/>
      <c r="J14" s="66"/>
      <c r="K14" s="66"/>
      <c r="L14" s="66"/>
      <c r="M14" s="66"/>
      <c r="N14" s="66"/>
      <c r="O14" s="66"/>
    </row>
    <row r="15" spans="1:15" ht="12.75" customHeight="1" x14ac:dyDescent="0.25">
      <c r="A15" s="66"/>
      <c r="B15" s="66"/>
      <c r="C15" s="66"/>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[3]Анализ!$D$16</f>
        <v>1811.4160307674572</v>
      </c>
      <c r="E16" s="36">
        <f>[3]Анализ!$E$16</f>
        <v>1811.4160307674572</v>
      </c>
      <c r="F16" s="36">
        <f>[3]Анализ!$F$16</f>
        <v>1811.4160307674572</v>
      </c>
      <c r="G16" s="36">
        <f>[3]Анализ!$G$16</f>
        <v>1811.4160307674572</v>
      </c>
      <c r="H16" s="36">
        <f>[3]Анализ!$H$16</f>
        <v>1811.4160307674572</v>
      </c>
      <c r="I16" s="36">
        <f>[3]Анализ!$I$16</f>
        <v>1811.4160307674572</v>
      </c>
      <c r="J16" s="36">
        <f>[3]Анализ!$J$16</f>
        <v>1811.4160307674572</v>
      </c>
      <c r="K16" s="36">
        <f>[3]Анализ!$K$16</f>
        <v>1811.4160307674572</v>
      </c>
      <c r="L16" s="36">
        <f>[3]Анализ!$L$16</f>
        <v>1811.4160307674572</v>
      </c>
      <c r="M16" s="36">
        <f>[3]Анализ!$M$16</f>
        <v>1811.4160307674572</v>
      </c>
      <c r="N16" s="36">
        <f>[3]Анализ!$N$16</f>
        <v>1811.4160307674572</v>
      </c>
      <c r="O16" s="36">
        <f>[3]Анализ!$O$16</f>
        <v>1811.4160307674572</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4" t="s">
        <v>63</v>
      </c>
      <c r="B19" s="65"/>
      <c r="C19" s="65"/>
      <c r="D19" s="65"/>
      <c r="E19" s="65"/>
      <c r="F19" s="65"/>
      <c r="G19" s="65"/>
      <c r="H19" s="65"/>
      <c r="I19" s="65"/>
      <c r="J19" s="65"/>
      <c r="K19" s="65"/>
      <c r="L19" s="65"/>
      <c r="M19" s="65"/>
      <c r="N19" s="65"/>
      <c r="O19" s="65"/>
    </row>
    <row r="20" spans="1:15" ht="12.75" customHeight="1" x14ac:dyDescent="0.25">
      <c r="A20" s="66" t="s">
        <v>41</v>
      </c>
      <c r="B20" s="66" t="s">
        <v>42</v>
      </c>
      <c r="C20" s="66" t="s">
        <v>43</v>
      </c>
      <c r="D20" s="66">
        <f>Титульный!B5</f>
        <v>2024</v>
      </c>
      <c r="E20" s="66"/>
      <c r="F20" s="66"/>
      <c r="G20" s="66"/>
      <c r="H20" s="66"/>
      <c r="I20" s="66"/>
      <c r="J20" s="66"/>
      <c r="K20" s="66"/>
      <c r="L20" s="66"/>
      <c r="M20" s="66"/>
      <c r="N20" s="66"/>
      <c r="O20" s="66"/>
    </row>
    <row r="21" spans="1:15" ht="12.75" customHeight="1" x14ac:dyDescent="0.25">
      <c r="A21" s="66"/>
      <c r="B21" s="66"/>
      <c r="C21" s="66"/>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[5]Топливо!$R$200</f>
        <v>0</v>
      </c>
      <c r="E22" s="36">
        <f>[5]Топливо!$X$200</f>
        <v>0</v>
      </c>
      <c r="F22" s="36">
        <f>[5]Топливо!$AD$200</f>
        <v>0</v>
      </c>
      <c r="G22" s="36">
        <f>[5]Топливо!$AJ$200</f>
        <v>0</v>
      </c>
      <c r="H22" s="36">
        <f>[5]Топливо!$AP$200</f>
        <v>0</v>
      </c>
      <c r="I22" s="36">
        <f>[5]Топливо!$AV$200</f>
        <v>0</v>
      </c>
      <c r="J22" s="47">
        <f>[5]Топливо!$BB$200</f>
        <v>0</v>
      </c>
      <c r="K22" s="47">
        <f>[5]Топливо!$BH$200</f>
        <v>0</v>
      </c>
      <c r="L22" s="47">
        <f>[5]Топливо!$BN$200</f>
        <v>1010.0856298709024</v>
      </c>
      <c r="M22" s="47">
        <f>[5]Топливо!$BT$200</f>
        <v>1010.0856298709026</v>
      </c>
      <c r="N22" s="47">
        <f>[5]Топливо!$BZ$200</f>
        <v>1010.0856298709024</v>
      </c>
      <c r="O22" s="47">
        <f>[5]Топливо!$CF$200</f>
        <v>1010.0856298709024</v>
      </c>
    </row>
    <row r="23" spans="1:15" x14ac:dyDescent="0.25">
      <c r="A23" s="33"/>
      <c r="B23" s="37" t="s">
        <v>65</v>
      </c>
      <c r="C23" s="35" t="s">
        <v>58</v>
      </c>
      <c r="D23" s="36">
        <f>[5]Топливо!$R$170</f>
        <v>0</v>
      </c>
      <c r="E23" s="36">
        <f>[5]Топливо!$X$170</f>
        <v>0</v>
      </c>
      <c r="F23" s="36">
        <f>[5]Топливо!$AD$170</f>
        <v>0</v>
      </c>
      <c r="G23" s="36">
        <f>[5]Топливо!$AJ$170</f>
        <v>0</v>
      </c>
      <c r="H23" s="36">
        <f>[5]Топливо!$AP$170</f>
        <v>0</v>
      </c>
      <c r="I23" s="36">
        <f>[5]Топливо!$AV$170</f>
        <v>0</v>
      </c>
      <c r="J23" s="47">
        <f>[5]Топливо!$BB$170</f>
        <v>0</v>
      </c>
      <c r="K23" s="47">
        <f>[5]Топливо!$BH$170</f>
        <v>0</v>
      </c>
      <c r="L23" s="47">
        <f>[5]Топливо!$BN$170</f>
        <v>942.32114941205828</v>
      </c>
      <c r="M23" s="47">
        <f>[5]Топливо!$BT$170</f>
        <v>942.32114941205839</v>
      </c>
      <c r="N23" s="47">
        <f>[5]Топливо!$BZ$170</f>
        <v>942.32114941205828</v>
      </c>
      <c r="O23" s="47">
        <f>[5]Топливо!$CF$170</f>
        <v>942.32114941205828</v>
      </c>
    </row>
    <row r="24" spans="1:15" x14ac:dyDescent="0.25">
      <c r="A24" s="38"/>
      <c r="B24" s="39"/>
      <c r="C24" s="40"/>
      <c r="D24" s="41"/>
      <c r="E24" s="41"/>
      <c r="F24" s="41"/>
      <c r="G24" s="41"/>
      <c r="H24" s="42"/>
      <c r="I24" s="42"/>
      <c r="J24" s="43"/>
      <c r="K24" s="43"/>
      <c r="L24" s="43"/>
      <c r="M24" s="43"/>
      <c r="N24" s="43"/>
      <c r="O24" s="43"/>
    </row>
    <row r="25" spans="1:15" x14ac:dyDescent="0.25">
      <c r="A25" s="68" t="s">
        <v>66</v>
      </c>
      <c r="B25" s="68"/>
      <c r="C25" s="68"/>
      <c r="D25" s="68"/>
      <c r="E25" s="68"/>
      <c r="F25" s="68"/>
      <c r="G25" s="68"/>
      <c r="H25" s="68"/>
      <c r="I25" s="68"/>
      <c r="J25" s="68"/>
      <c r="K25" s="68"/>
      <c r="L25" s="68"/>
      <c r="M25" s="68"/>
      <c r="N25" s="68"/>
      <c r="O25" s="68"/>
    </row>
    <row r="26" spans="1:15" x14ac:dyDescent="0.25">
      <c r="A26" s="68" t="s">
        <v>74</v>
      </c>
      <c r="B26" s="68"/>
      <c r="C26" s="68"/>
      <c r="D26" s="68"/>
      <c r="E26" s="68"/>
      <c r="F26" s="68"/>
      <c r="G26" s="68"/>
      <c r="H26" s="68"/>
      <c r="I26" s="68"/>
      <c r="J26" s="68"/>
      <c r="K26" s="68"/>
      <c r="L26" s="68"/>
      <c r="M26" s="68"/>
      <c r="N26" s="68"/>
      <c r="O26" s="68"/>
    </row>
    <row r="27" spans="1:15" ht="39" customHeight="1" x14ac:dyDescent="0.25">
      <c r="A27" s="67" t="s">
        <v>75</v>
      </c>
      <c r="B27" s="67"/>
      <c r="C27" s="67"/>
      <c r="D27" s="67"/>
      <c r="E27" s="67"/>
      <c r="F27" s="67"/>
      <c r="G27" s="67"/>
      <c r="H27" s="67"/>
      <c r="I27" s="67"/>
      <c r="J27" s="67"/>
      <c r="K27" s="67"/>
      <c r="L27" s="67"/>
      <c r="M27" s="67"/>
      <c r="N27" s="67"/>
      <c r="O27" s="67"/>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49" t="s">
        <v>39</v>
      </c>
      <c r="B4" s="49"/>
      <c r="C4" s="49"/>
      <c r="D4" s="49"/>
      <c r="E4" s="49"/>
      <c r="F4" s="49"/>
      <c r="G4" s="49"/>
      <c r="H4" s="49"/>
      <c r="I4" s="49"/>
      <c r="J4" s="49"/>
      <c r="K4" s="49"/>
      <c r="L4" s="49"/>
      <c r="M4" s="49"/>
      <c r="N4" s="49"/>
      <c r="O4" s="49"/>
    </row>
    <row r="5" spans="1:15" ht="12.75" customHeight="1" x14ac:dyDescent="0.25">
      <c r="A5" s="49" t="str">
        <f>Титульный!$C$11</f>
        <v>Челябинская ТЭЦ-2</v>
      </c>
      <c r="B5" s="49"/>
      <c r="C5" s="49"/>
      <c r="D5" s="49"/>
      <c r="E5" s="49"/>
      <c r="F5" s="49"/>
      <c r="G5" s="49"/>
      <c r="H5" s="49"/>
      <c r="I5" s="49"/>
      <c r="J5" s="49"/>
      <c r="K5" s="49"/>
      <c r="L5" s="49"/>
      <c r="M5" s="49"/>
      <c r="N5" s="49"/>
      <c r="O5" s="49"/>
    </row>
    <row r="7" spans="1:15" ht="12.75" customHeight="1" x14ac:dyDescent="0.25">
      <c r="A7" s="64" t="s">
        <v>40</v>
      </c>
      <c r="B7" s="65"/>
      <c r="C7" s="65"/>
      <c r="D7" s="65"/>
      <c r="E7" s="65"/>
      <c r="F7" s="65"/>
      <c r="G7" s="65"/>
      <c r="H7" s="65"/>
      <c r="I7" s="65"/>
      <c r="J7" s="65"/>
      <c r="K7" s="65"/>
      <c r="L7" s="65"/>
      <c r="M7" s="65"/>
      <c r="N7" s="65"/>
      <c r="O7" s="65"/>
    </row>
    <row r="8" spans="1:15" s="1" customFormat="1" ht="12.75" customHeight="1" x14ac:dyDescent="0.25">
      <c r="A8" s="66" t="s">
        <v>41</v>
      </c>
      <c r="B8" s="66" t="s">
        <v>42</v>
      </c>
      <c r="C8" s="66" t="s">
        <v>43</v>
      </c>
      <c r="D8" s="66">
        <f>D14-1</f>
        <v>2022</v>
      </c>
      <c r="E8" s="66"/>
      <c r="F8" s="66"/>
      <c r="G8" s="66"/>
      <c r="H8" s="66"/>
      <c r="I8" s="66"/>
      <c r="J8" s="66"/>
      <c r="K8" s="66"/>
      <c r="L8" s="66"/>
      <c r="M8" s="66"/>
      <c r="N8" s="66"/>
      <c r="O8" s="66"/>
    </row>
    <row r="9" spans="1:15" s="1" customFormat="1" x14ac:dyDescent="0.25">
      <c r="A9" s="66"/>
      <c r="B9" s="66"/>
      <c r="C9" s="66"/>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[2]Приложение_07122021!$D$298</f>
        <v>1043.5846038590182</v>
      </c>
      <c r="E10" s="36">
        <f>[2]Приложение_07122021!$E$298</f>
        <v>1043.5846038590182</v>
      </c>
      <c r="F10" s="36">
        <f>[2]Приложение_07122021!$F$298</f>
        <v>1043.5846038590182</v>
      </c>
      <c r="G10" s="36">
        <f>[2]Приложение_07122021!$G$298</f>
        <v>1043.5846038590182</v>
      </c>
      <c r="H10" s="36">
        <f>[2]Приложение_07122021!$H$298</f>
        <v>1043.5846038590182</v>
      </c>
      <c r="I10" s="36">
        <f>[2]Приложение_07122021!$I$298</f>
        <v>1043.5846038590182</v>
      </c>
      <c r="J10" s="36">
        <f>[2]Приложение_07122021!$J$298</f>
        <v>1053.7087490929066</v>
      </c>
      <c r="K10" s="36">
        <f>[2]Приложение_07122021!$K$298</f>
        <v>1053.7087490929066</v>
      </c>
      <c r="L10" s="36">
        <f>[2]Приложение_07122021!$L$298</f>
        <v>1053.7087490929066</v>
      </c>
      <c r="M10" s="36">
        <f>[2]Приложение_07122021!$M$298</f>
        <v>1053.7087490929066</v>
      </c>
      <c r="N10" s="36">
        <f>[2]Приложение_07122021!$N$298</f>
        <v>1053.7087490929066</v>
      </c>
      <c r="O10" s="36">
        <f>[2]Приложение_07122021!$O$298</f>
        <v>1053.7087490929066</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4" t="s">
        <v>61</v>
      </c>
      <c r="B13" s="65"/>
      <c r="C13" s="65"/>
      <c r="D13" s="65"/>
      <c r="E13" s="65"/>
      <c r="F13" s="65"/>
      <c r="G13" s="65"/>
      <c r="H13" s="65"/>
      <c r="I13" s="65"/>
      <c r="J13" s="65"/>
      <c r="K13" s="65"/>
      <c r="L13" s="65"/>
      <c r="M13" s="65"/>
      <c r="N13" s="65"/>
      <c r="O13" s="65"/>
    </row>
    <row r="14" spans="1:15" ht="12.75" customHeight="1" x14ac:dyDescent="0.25">
      <c r="A14" s="66" t="s">
        <v>41</v>
      </c>
      <c r="B14" s="66" t="s">
        <v>42</v>
      </c>
      <c r="C14" s="66" t="s">
        <v>43</v>
      </c>
      <c r="D14" s="66">
        <f>D20-1</f>
        <v>2023</v>
      </c>
      <c r="E14" s="66"/>
      <c r="F14" s="66"/>
      <c r="G14" s="66"/>
      <c r="H14" s="66"/>
      <c r="I14" s="66"/>
      <c r="J14" s="66"/>
      <c r="K14" s="66"/>
      <c r="L14" s="66"/>
      <c r="M14" s="66"/>
      <c r="N14" s="66"/>
      <c r="O14" s="66"/>
    </row>
    <row r="15" spans="1:15" ht="12.75" customHeight="1" x14ac:dyDescent="0.25">
      <c r="A15" s="66"/>
      <c r="B15" s="66"/>
      <c r="C15" s="66"/>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[3]Анализ!$D$18</f>
        <v>1157.5194392462422</v>
      </c>
      <c r="E16" s="36">
        <f>[3]Анализ!$E$18</f>
        <v>1157.5194392462422</v>
      </c>
      <c r="F16" s="36">
        <f>[3]Анализ!$F$18</f>
        <v>1157.5194392462422</v>
      </c>
      <c r="G16" s="36">
        <f>[3]Анализ!$G$18</f>
        <v>1157.5194392462422</v>
      </c>
      <c r="H16" s="36">
        <f>[3]Анализ!$H$18</f>
        <v>1157.5194392462422</v>
      </c>
      <c r="I16" s="36">
        <f>[3]Анализ!$I$18</f>
        <v>1157.5194392462422</v>
      </c>
      <c r="J16" s="36">
        <f>[3]Анализ!$J$18</f>
        <v>1157.5194392462422</v>
      </c>
      <c r="K16" s="36">
        <f>[3]Анализ!$K$18</f>
        <v>1157.5194392462422</v>
      </c>
      <c r="L16" s="36">
        <f>[3]Анализ!$L$18</f>
        <v>1157.5194392462422</v>
      </c>
      <c r="M16" s="36">
        <f>[3]Анализ!$M$18</f>
        <v>1157.5194392462422</v>
      </c>
      <c r="N16" s="36">
        <f>[3]Анализ!$N$18</f>
        <v>1157.5194392462422</v>
      </c>
      <c r="O16" s="36">
        <f>[3]Анализ!$O$18</f>
        <v>1157.5194392462422</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4" t="s">
        <v>63</v>
      </c>
      <c r="B19" s="65"/>
      <c r="C19" s="65"/>
      <c r="D19" s="65"/>
      <c r="E19" s="65"/>
      <c r="F19" s="65"/>
      <c r="G19" s="65"/>
      <c r="H19" s="65"/>
      <c r="I19" s="65"/>
      <c r="J19" s="65"/>
      <c r="K19" s="65"/>
      <c r="L19" s="65"/>
      <c r="M19" s="65"/>
      <c r="N19" s="65"/>
      <c r="O19" s="65"/>
    </row>
    <row r="20" spans="1:15" ht="12.75" customHeight="1" x14ac:dyDescent="0.25">
      <c r="A20" s="66" t="s">
        <v>41</v>
      </c>
      <c r="B20" s="66" t="s">
        <v>42</v>
      </c>
      <c r="C20" s="66" t="s">
        <v>43</v>
      </c>
      <c r="D20" s="66">
        <f>Титульный!B5</f>
        <v>2024</v>
      </c>
      <c r="E20" s="66"/>
      <c r="F20" s="66"/>
      <c r="G20" s="66"/>
      <c r="H20" s="66"/>
      <c r="I20" s="66"/>
      <c r="J20" s="66"/>
      <c r="K20" s="66"/>
      <c r="L20" s="66"/>
      <c r="M20" s="66"/>
      <c r="N20" s="66"/>
      <c r="O20" s="66"/>
    </row>
    <row r="21" spans="1:15" ht="12.75" customHeight="1" x14ac:dyDescent="0.25">
      <c r="A21" s="66"/>
      <c r="B21" s="66"/>
      <c r="C21" s="66"/>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[6]Топливо!$R$239</f>
        <v>1003.6774888610853</v>
      </c>
      <c r="E22" s="36">
        <f>[6]Топливо!$X$239</f>
        <v>1003.629779826956</v>
      </c>
      <c r="F22" s="36">
        <f>[6]Топливо!$AD$239</f>
        <v>1003.6886641612315</v>
      </c>
      <c r="G22" s="36">
        <f>[6]Топливо!$AJ$239</f>
        <v>1003.6886641612315</v>
      </c>
      <c r="H22" s="36">
        <f>[6]Топливо!$AP$239</f>
        <v>1006.304106375012</v>
      </c>
      <c r="I22" s="36">
        <f>[6]Топливо!$AV$239</f>
        <v>1009.4140731855206</v>
      </c>
      <c r="J22" s="47">
        <f>[6]Топливо!$BB$239</f>
        <v>1118.4138638633224</v>
      </c>
      <c r="K22" s="47">
        <f>[6]Топливо!$BH$239</f>
        <v>1117.5446154396761</v>
      </c>
      <c r="L22" s="47">
        <f>[6]Топливо!$BN$239</f>
        <v>1118.4645992596588</v>
      </c>
      <c r="M22" s="47">
        <f>[6]Топливо!$BT$239</f>
        <v>1118.0260356182723</v>
      </c>
      <c r="N22" s="47">
        <f>[6]Топливо!$BZ$239</f>
        <v>1116.7322527806271</v>
      </c>
      <c r="O22" s="47">
        <f>[6]Топливо!$CF$239</f>
        <v>1115.793769883036</v>
      </c>
    </row>
    <row r="23" spans="1:15" x14ac:dyDescent="0.25">
      <c r="A23" s="33"/>
      <c r="B23" s="37" t="s">
        <v>65</v>
      </c>
      <c r="C23" s="35" t="s">
        <v>58</v>
      </c>
      <c r="D23" s="36">
        <f>[6]Топливо!$R$203</f>
        <v>936.445316692603</v>
      </c>
      <c r="E23" s="36">
        <f>[6]Топливо!$X$203</f>
        <v>936.40072881023912</v>
      </c>
      <c r="F23" s="36">
        <f>[6]Топливо!$AD$203</f>
        <v>936.45576089834708</v>
      </c>
      <c r="G23" s="36">
        <f>[6]Топливо!$AJ$203</f>
        <v>936.45576089834708</v>
      </c>
      <c r="H23" s="36">
        <f>[6]Топливо!$AP$203</f>
        <v>938.90009941589892</v>
      </c>
      <c r="I23" s="36">
        <f>[6]Топливо!$AV$203</f>
        <v>941.80661045375746</v>
      </c>
      <c r="J23" s="47">
        <f>[6]Топливо!$BB$203</f>
        <v>1043.5624895918902</v>
      </c>
      <c r="K23" s="47">
        <f>[6]Топливо!$BH$203</f>
        <v>1042.7501078875478</v>
      </c>
      <c r="L23" s="47">
        <f>[6]Топливо!$BN$203</f>
        <v>1043.6099058501484</v>
      </c>
      <c r="M23" s="47">
        <f>[6]Топливо!$BT$203</f>
        <v>1043.200033288105</v>
      </c>
      <c r="N23" s="47">
        <f>[6]Топливо!$BZ$203</f>
        <v>1041.9908904491842</v>
      </c>
      <c r="O23" s="47">
        <f>[6]Топливо!$CF$203</f>
        <v>1041.1138036290056</v>
      </c>
    </row>
    <row r="24" spans="1:15" x14ac:dyDescent="0.25">
      <c r="A24" s="38"/>
      <c r="B24" s="39"/>
      <c r="C24" s="40"/>
      <c r="D24" s="41"/>
      <c r="E24" s="41"/>
      <c r="F24" s="41"/>
      <c r="G24" s="41"/>
      <c r="H24" s="42"/>
      <c r="I24" s="42"/>
      <c r="J24" s="43"/>
      <c r="K24" s="43"/>
      <c r="L24" s="43"/>
      <c r="M24" s="43"/>
      <c r="N24" s="43"/>
      <c r="O24" s="43"/>
    </row>
    <row r="25" spans="1:15" x14ac:dyDescent="0.25">
      <c r="A25" s="68" t="s">
        <v>66</v>
      </c>
      <c r="B25" s="68"/>
      <c r="C25" s="68"/>
      <c r="D25" s="68"/>
      <c r="E25" s="68"/>
      <c r="F25" s="68"/>
      <c r="G25" s="68"/>
      <c r="H25" s="68"/>
      <c r="I25" s="68"/>
      <c r="J25" s="68"/>
      <c r="K25" s="68"/>
      <c r="L25" s="68"/>
      <c r="M25" s="68"/>
      <c r="N25" s="68"/>
      <c r="O25" s="68"/>
    </row>
    <row r="26" spans="1:15" x14ac:dyDescent="0.25">
      <c r="A26" s="68" t="s">
        <v>74</v>
      </c>
      <c r="B26" s="68"/>
      <c r="C26" s="68"/>
      <c r="D26" s="68"/>
      <c r="E26" s="68"/>
      <c r="F26" s="68"/>
      <c r="G26" s="68"/>
      <c r="H26" s="68"/>
      <c r="I26" s="68"/>
      <c r="J26" s="68"/>
      <c r="K26" s="68"/>
      <c r="L26" s="68"/>
      <c r="M26" s="68"/>
      <c r="N26" s="68"/>
      <c r="O26" s="68"/>
    </row>
    <row r="27" spans="1:15" ht="39" customHeight="1" x14ac:dyDescent="0.25">
      <c r="A27" s="67" t="s">
        <v>75</v>
      </c>
      <c r="B27" s="67"/>
      <c r="C27" s="67"/>
      <c r="D27" s="67"/>
      <c r="E27" s="67"/>
      <c r="F27" s="67"/>
      <c r="G27" s="67"/>
      <c r="H27" s="67"/>
      <c r="I27" s="67"/>
      <c r="J27" s="67"/>
      <c r="K27" s="67"/>
      <c r="L27" s="67"/>
      <c r="M27" s="67"/>
      <c r="N27" s="67"/>
      <c r="O27" s="67"/>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49" t="s">
        <v>39</v>
      </c>
      <c r="B4" s="49"/>
      <c r="C4" s="49"/>
      <c r="D4" s="49"/>
      <c r="E4" s="49"/>
      <c r="F4" s="49"/>
      <c r="G4" s="49"/>
      <c r="H4" s="49"/>
      <c r="I4" s="49"/>
      <c r="J4" s="49"/>
      <c r="K4" s="49"/>
      <c r="L4" s="49"/>
      <c r="M4" s="49"/>
      <c r="N4" s="49"/>
      <c r="O4" s="49"/>
    </row>
    <row r="5" spans="1:15" ht="12.75" customHeight="1" x14ac:dyDescent="0.25">
      <c r="A5" s="49" t="str">
        <f>Титульный!$C$12</f>
        <v>Челябинская ТЭЦ-3 без ДПМ/НВ</v>
      </c>
      <c r="B5" s="49"/>
      <c r="C5" s="49"/>
      <c r="D5" s="49"/>
      <c r="E5" s="49"/>
      <c r="F5" s="49"/>
      <c r="G5" s="49"/>
      <c r="H5" s="49"/>
      <c r="I5" s="49"/>
      <c r="J5" s="49"/>
      <c r="K5" s="49"/>
      <c r="L5" s="49"/>
      <c r="M5" s="49"/>
      <c r="N5" s="49"/>
      <c r="O5" s="49"/>
    </row>
    <row r="7" spans="1:15" ht="12.75" customHeight="1" x14ac:dyDescent="0.25">
      <c r="A7" s="64" t="s">
        <v>40</v>
      </c>
      <c r="B7" s="65"/>
      <c r="C7" s="65"/>
      <c r="D7" s="65"/>
      <c r="E7" s="65"/>
      <c r="F7" s="65"/>
      <c r="G7" s="65"/>
      <c r="H7" s="65"/>
      <c r="I7" s="65"/>
      <c r="J7" s="65"/>
      <c r="K7" s="65"/>
      <c r="L7" s="65"/>
      <c r="M7" s="65"/>
      <c r="N7" s="65"/>
      <c r="O7" s="65"/>
    </row>
    <row r="8" spans="1:15" s="1" customFormat="1" ht="12.75" customHeight="1" x14ac:dyDescent="0.25">
      <c r="A8" s="66" t="s">
        <v>41</v>
      </c>
      <c r="B8" s="66" t="s">
        <v>42</v>
      </c>
      <c r="C8" s="66" t="s">
        <v>43</v>
      </c>
      <c r="D8" s="66">
        <f>D14-1</f>
        <v>2022</v>
      </c>
      <c r="E8" s="66"/>
      <c r="F8" s="66"/>
      <c r="G8" s="66"/>
      <c r="H8" s="66"/>
      <c r="I8" s="66"/>
      <c r="J8" s="66"/>
      <c r="K8" s="66"/>
      <c r="L8" s="66"/>
      <c r="M8" s="66"/>
      <c r="N8" s="66"/>
      <c r="O8" s="66"/>
    </row>
    <row r="9" spans="1:15" s="1" customFormat="1" x14ac:dyDescent="0.25">
      <c r="A9" s="66"/>
      <c r="B9" s="66"/>
      <c r="C9" s="66"/>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[2]Приложение_07122021!$D$299</f>
        <v>795.79236301861113</v>
      </c>
      <c r="E10" s="36">
        <f>[2]Приложение_07122021!$E$299</f>
        <v>795.79236301861113</v>
      </c>
      <c r="F10" s="36">
        <f>[2]Приложение_07122021!$F$299</f>
        <v>795.79236301861113</v>
      </c>
      <c r="G10" s="36">
        <f>[2]Приложение_07122021!$G$299</f>
        <v>795.79236301861113</v>
      </c>
      <c r="H10" s="36">
        <f>[2]Приложение_07122021!$H$299</f>
        <v>795.79236301861113</v>
      </c>
      <c r="I10" s="36">
        <f>[2]Приложение_07122021!$I$299</f>
        <v>795.79236301861113</v>
      </c>
      <c r="J10" s="36">
        <f>[2]Приложение_07122021!$J$299</f>
        <v>853.89200592328041</v>
      </c>
      <c r="K10" s="36">
        <f>[2]Приложение_07122021!$K$299</f>
        <v>853.89200592328041</v>
      </c>
      <c r="L10" s="36">
        <f>[2]Приложение_07122021!$L$299</f>
        <v>853.89200592328041</v>
      </c>
      <c r="M10" s="36">
        <f>[2]Приложение_07122021!$M$299</f>
        <v>853.89200592328041</v>
      </c>
      <c r="N10" s="36">
        <f>[2]Приложение_07122021!$N$299</f>
        <v>853.89200592328041</v>
      </c>
      <c r="O10" s="36">
        <f>[2]Приложение_07122021!$O$299</f>
        <v>853.89200592328041</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4" t="s">
        <v>61</v>
      </c>
      <c r="B13" s="65"/>
      <c r="C13" s="65"/>
      <c r="D13" s="65"/>
      <c r="E13" s="65"/>
      <c r="F13" s="65"/>
      <c r="G13" s="65"/>
      <c r="H13" s="65"/>
      <c r="I13" s="65"/>
      <c r="J13" s="65"/>
      <c r="K13" s="65"/>
      <c r="L13" s="65"/>
      <c r="M13" s="65"/>
      <c r="N13" s="65"/>
      <c r="O13" s="65"/>
    </row>
    <row r="14" spans="1:15" ht="12.75" customHeight="1" x14ac:dyDescent="0.25">
      <c r="A14" s="66" t="s">
        <v>41</v>
      </c>
      <c r="B14" s="66" t="s">
        <v>42</v>
      </c>
      <c r="C14" s="66" t="s">
        <v>43</v>
      </c>
      <c r="D14" s="66">
        <f>D20-1</f>
        <v>2023</v>
      </c>
      <c r="E14" s="66"/>
      <c r="F14" s="66"/>
      <c r="G14" s="66"/>
      <c r="H14" s="66"/>
      <c r="I14" s="66"/>
      <c r="J14" s="66"/>
      <c r="K14" s="66"/>
      <c r="L14" s="66"/>
      <c r="M14" s="66"/>
      <c r="N14" s="66"/>
      <c r="O14" s="66"/>
    </row>
    <row r="15" spans="1:15" ht="12.75" customHeight="1" x14ac:dyDescent="0.25">
      <c r="A15" s="66"/>
      <c r="B15" s="66"/>
      <c r="C15" s="66"/>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[3]Анализ!$D$19</f>
        <v>932.32300609573201</v>
      </c>
      <c r="E16" s="36">
        <f>[3]Анализ!$E$19</f>
        <v>932.32300609573201</v>
      </c>
      <c r="F16" s="36">
        <f>[3]Анализ!$F$19</f>
        <v>932.32300609573201</v>
      </c>
      <c r="G16" s="36">
        <f>[3]Анализ!$G$19</f>
        <v>932.32300609573201</v>
      </c>
      <c r="H16" s="36">
        <f>[3]Анализ!$H$19</f>
        <v>932.32300609573201</v>
      </c>
      <c r="I16" s="36">
        <f>[3]Анализ!$I$19</f>
        <v>932.32300609573201</v>
      </c>
      <c r="J16" s="36">
        <f>[3]Анализ!$J$19</f>
        <v>932.32300609573201</v>
      </c>
      <c r="K16" s="36">
        <f>[3]Анализ!$K$19</f>
        <v>932.32300609573201</v>
      </c>
      <c r="L16" s="36">
        <f>[3]Анализ!$L$19</f>
        <v>932.32300609573201</v>
      </c>
      <c r="M16" s="36">
        <f>[3]Анализ!$M$19</f>
        <v>932.32300609573201</v>
      </c>
      <c r="N16" s="36">
        <f>[3]Анализ!$N$19</f>
        <v>932.32300609573201</v>
      </c>
      <c r="O16" s="36">
        <f>[3]Анализ!$O$19</f>
        <v>932.32300609573201</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4" t="s">
        <v>63</v>
      </c>
      <c r="B19" s="65"/>
      <c r="C19" s="65"/>
      <c r="D19" s="65"/>
      <c r="E19" s="65"/>
      <c r="F19" s="65"/>
      <c r="G19" s="65"/>
      <c r="H19" s="65"/>
      <c r="I19" s="65"/>
      <c r="J19" s="65"/>
      <c r="K19" s="65"/>
      <c r="L19" s="65"/>
      <c r="M19" s="65"/>
      <c r="N19" s="65"/>
      <c r="O19" s="65"/>
    </row>
    <row r="20" spans="1:15" ht="12.75" customHeight="1" x14ac:dyDescent="0.25">
      <c r="A20" s="66" t="s">
        <v>41</v>
      </c>
      <c r="B20" s="66" t="s">
        <v>42</v>
      </c>
      <c r="C20" s="66" t="s">
        <v>43</v>
      </c>
      <c r="D20" s="66">
        <f>Титульный!B5</f>
        <v>2024</v>
      </c>
      <c r="E20" s="66"/>
      <c r="F20" s="66"/>
      <c r="G20" s="66"/>
      <c r="H20" s="66"/>
      <c r="I20" s="66"/>
      <c r="J20" s="66"/>
      <c r="K20" s="66"/>
      <c r="L20" s="66"/>
      <c r="M20" s="66"/>
      <c r="N20" s="66"/>
      <c r="O20" s="66"/>
    </row>
    <row r="21" spans="1:15" ht="12.75" customHeight="1" x14ac:dyDescent="0.25">
      <c r="A21" s="66"/>
      <c r="B21" s="66"/>
      <c r="C21" s="66"/>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[7]Топливо!$R$200</f>
        <v>1021.8847328917518</v>
      </c>
      <c r="E22" s="36">
        <f>[7]Топливо!$X$200</f>
        <v>1020.9249071189279</v>
      </c>
      <c r="F22" s="36">
        <f>[7]Топливо!$AD$200</f>
        <v>1021.2788887618603</v>
      </c>
      <c r="G22" s="36">
        <f>[7]Топливо!$AJ$200</f>
        <v>1021.2762529287503</v>
      </c>
      <c r="H22" s="36">
        <f>[7]Топливо!$AP$200</f>
        <v>1021.1757742819881</v>
      </c>
      <c r="I22" s="36">
        <f>[7]Топливо!$AV$200</f>
        <v>1023.1361671681568</v>
      </c>
      <c r="J22" s="47">
        <f>[7]Топливо!$BB$200</f>
        <v>1135.9609521535704</v>
      </c>
      <c r="K22" s="47">
        <f>[7]Топливо!$BH$200</f>
        <v>1137.2596784972543</v>
      </c>
      <c r="L22" s="47">
        <f>[7]Топливо!$BN$200</f>
        <v>1135.2169121737863</v>
      </c>
      <c r="M22" s="47">
        <f>[7]Топливо!$BT$200</f>
        <v>1134.6232177866066</v>
      </c>
      <c r="N22" s="47">
        <f>[7]Топливо!$BZ$200</f>
        <v>1135.3424487121249</v>
      </c>
      <c r="O22" s="47">
        <f>[7]Топливо!$CF$200</f>
        <v>1134.9912955852881</v>
      </c>
    </row>
    <row r="23" spans="1:15" x14ac:dyDescent="0.25">
      <c r="A23" s="33"/>
      <c r="B23" s="37" t="s">
        <v>65</v>
      </c>
      <c r="C23" s="35" t="s">
        <v>58</v>
      </c>
      <c r="D23" s="36">
        <f>[7]Топливо!$R$170</f>
        <v>953.46143260911379</v>
      </c>
      <c r="E23" s="36">
        <f>[7]Топливо!$X$170</f>
        <v>952.56439917656803</v>
      </c>
      <c r="F23" s="36">
        <f>[7]Топливо!$AD$170</f>
        <v>952.8952231419255</v>
      </c>
      <c r="G23" s="36">
        <f>[7]Топливо!$AJ$170</f>
        <v>952.89275974649547</v>
      </c>
      <c r="H23" s="36">
        <f>[7]Топливо!$AP$170</f>
        <v>952.79885446914761</v>
      </c>
      <c r="I23" s="36">
        <f>[7]Топливо!$AV$170</f>
        <v>954.63099735341746</v>
      </c>
      <c r="J23" s="47">
        <f>[7]Топливо!$BB$170</f>
        <v>1059.9616375267012</v>
      </c>
      <c r="K23" s="47">
        <f>[7]Топливо!$BH$170</f>
        <v>1061.1754004647237</v>
      </c>
      <c r="L23" s="47">
        <f>[7]Топливо!$BN$170</f>
        <v>1059.2662730596135</v>
      </c>
      <c r="M23" s="47">
        <f>[7]Топливо!$BT$170</f>
        <v>1058.7114184921556</v>
      </c>
      <c r="N23" s="47">
        <f>[7]Топливо!$BZ$170</f>
        <v>1059.3835969272195</v>
      </c>
      <c r="O23" s="47">
        <f>[7]Топливо!$CF$170</f>
        <v>1059.0554164348487</v>
      </c>
    </row>
    <row r="24" spans="1:15" x14ac:dyDescent="0.25">
      <c r="A24" s="38"/>
      <c r="B24" s="39"/>
      <c r="C24" s="40"/>
      <c r="D24" s="41"/>
      <c r="E24" s="41"/>
      <c r="F24" s="41"/>
      <c r="G24" s="41"/>
      <c r="H24" s="42"/>
      <c r="I24" s="42"/>
      <c r="J24" s="43"/>
      <c r="K24" s="43"/>
      <c r="L24" s="43"/>
      <c r="M24" s="43"/>
      <c r="N24" s="43"/>
      <c r="O24" s="43"/>
    </row>
    <row r="25" spans="1:15" x14ac:dyDescent="0.25">
      <c r="A25" s="68" t="s">
        <v>66</v>
      </c>
      <c r="B25" s="68"/>
      <c r="C25" s="68"/>
      <c r="D25" s="68"/>
      <c r="E25" s="68"/>
      <c r="F25" s="68"/>
      <c r="G25" s="68"/>
      <c r="H25" s="68"/>
      <c r="I25" s="68"/>
      <c r="J25" s="68"/>
      <c r="K25" s="68"/>
      <c r="L25" s="68"/>
      <c r="M25" s="68"/>
      <c r="N25" s="68"/>
      <c r="O25" s="68"/>
    </row>
    <row r="26" spans="1:15" x14ac:dyDescent="0.25">
      <c r="A26" s="68" t="s">
        <v>74</v>
      </c>
      <c r="B26" s="68"/>
      <c r="C26" s="68"/>
      <c r="D26" s="68"/>
      <c r="E26" s="68"/>
      <c r="F26" s="68"/>
      <c r="G26" s="68"/>
      <c r="H26" s="68"/>
      <c r="I26" s="68"/>
      <c r="J26" s="68"/>
      <c r="K26" s="68"/>
      <c r="L26" s="68"/>
      <c r="M26" s="68"/>
      <c r="N26" s="68"/>
      <c r="O26" s="68"/>
    </row>
    <row r="27" spans="1:15" ht="39" customHeight="1" x14ac:dyDescent="0.25">
      <c r="A27" s="67" t="s">
        <v>75</v>
      </c>
      <c r="B27" s="67"/>
      <c r="C27" s="67"/>
      <c r="D27" s="67"/>
      <c r="E27" s="67"/>
      <c r="F27" s="67"/>
      <c r="G27" s="67"/>
      <c r="H27" s="67"/>
      <c r="I27" s="67"/>
      <c r="J27" s="67"/>
      <c r="K27" s="67"/>
      <c r="L27" s="67"/>
      <c r="M27" s="67"/>
      <c r="N27" s="67"/>
      <c r="O27" s="67"/>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49" t="s">
        <v>39</v>
      </c>
      <c r="B4" s="49"/>
      <c r="C4" s="49"/>
      <c r="D4" s="49"/>
      <c r="E4" s="49"/>
      <c r="F4" s="49"/>
      <c r="G4" s="49"/>
      <c r="H4" s="49"/>
      <c r="I4" s="49"/>
      <c r="J4" s="49"/>
      <c r="K4" s="49"/>
      <c r="L4" s="49"/>
      <c r="M4" s="49"/>
      <c r="N4" s="49"/>
      <c r="O4" s="49"/>
    </row>
    <row r="5" spans="1:15" ht="12.75" customHeight="1" x14ac:dyDescent="0.25">
      <c r="A5" s="49" t="str">
        <f>Титульный!$C$13</f>
        <v>Челябинская ТЭЦ-3 (БЛ 3) НВ</v>
      </c>
      <c r="B5" s="49"/>
      <c r="C5" s="49"/>
      <c r="D5" s="49"/>
      <c r="E5" s="49"/>
      <c r="F5" s="49"/>
      <c r="G5" s="49"/>
      <c r="H5" s="49"/>
      <c r="I5" s="49"/>
      <c r="J5" s="49"/>
      <c r="K5" s="49"/>
      <c r="L5" s="49"/>
      <c r="M5" s="49"/>
      <c r="N5" s="49"/>
      <c r="O5" s="49"/>
    </row>
    <row r="7" spans="1:15" ht="12.75" customHeight="1" x14ac:dyDescent="0.25">
      <c r="A7" s="64" t="s">
        <v>40</v>
      </c>
      <c r="B7" s="65"/>
      <c r="C7" s="65"/>
      <c r="D7" s="65"/>
      <c r="E7" s="65"/>
      <c r="F7" s="65"/>
      <c r="G7" s="65"/>
      <c r="H7" s="65"/>
      <c r="I7" s="65"/>
      <c r="J7" s="65"/>
      <c r="K7" s="65"/>
      <c r="L7" s="65"/>
      <c r="M7" s="65"/>
      <c r="N7" s="65"/>
      <c r="O7" s="65"/>
    </row>
    <row r="8" spans="1:15" s="1" customFormat="1" ht="12.75" customHeight="1" x14ac:dyDescent="0.25">
      <c r="A8" s="66" t="s">
        <v>41</v>
      </c>
      <c r="B8" s="66" t="s">
        <v>42</v>
      </c>
      <c r="C8" s="66" t="s">
        <v>43</v>
      </c>
      <c r="D8" s="66">
        <f>D14-1</f>
        <v>2022</v>
      </c>
      <c r="E8" s="66"/>
      <c r="F8" s="66"/>
      <c r="G8" s="66"/>
      <c r="H8" s="66"/>
      <c r="I8" s="66"/>
      <c r="J8" s="66"/>
      <c r="K8" s="66"/>
      <c r="L8" s="66"/>
      <c r="M8" s="66"/>
      <c r="N8" s="66"/>
      <c r="O8" s="66"/>
    </row>
    <row r="9" spans="1:15" s="1" customFormat="1" x14ac:dyDescent="0.25">
      <c r="A9" s="66"/>
      <c r="B9" s="66"/>
      <c r="C9" s="66"/>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[2]Приложение_07122021!$D$300</f>
        <v>829.40936813413134</v>
      </c>
      <c r="E10" s="36">
        <f>[2]Приложение_07122021!$E$300</f>
        <v>829.40936813413134</v>
      </c>
      <c r="F10" s="36">
        <f>[2]Приложение_07122021!$F$300</f>
        <v>829.40936813413134</v>
      </c>
      <c r="G10" s="36">
        <f>[2]Приложение_07122021!$G$300</f>
        <v>829.40936813413134</v>
      </c>
      <c r="H10" s="36">
        <f>[2]Приложение_07122021!$H$300</f>
        <v>829.40936813413134</v>
      </c>
      <c r="I10" s="36">
        <f>[2]Приложение_07122021!$I$300</f>
        <v>829.40936813413134</v>
      </c>
      <c r="J10" s="36">
        <f>[2]Приложение_07122021!$J$300</f>
        <v>893.6912490260986</v>
      </c>
      <c r="K10" s="36">
        <f>[2]Приложение_07122021!$K$300</f>
        <v>893.6912490260986</v>
      </c>
      <c r="L10" s="36">
        <f>[2]Приложение_07122021!$L$300</f>
        <v>893.6912490260986</v>
      </c>
      <c r="M10" s="36">
        <f>[2]Приложение_07122021!$M$300</f>
        <v>893.6912490260986</v>
      </c>
      <c r="N10" s="36">
        <f>[2]Приложение_07122021!$N$300</f>
        <v>893.6912490260986</v>
      </c>
      <c r="O10" s="36">
        <f>[2]Приложение_07122021!$O$300</f>
        <v>893.6912490260986</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4" t="s">
        <v>61</v>
      </c>
      <c r="B13" s="65"/>
      <c r="C13" s="65"/>
      <c r="D13" s="65"/>
      <c r="E13" s="65"/>
      <c r="F13" s="65"/>
      <c r="G13" s="65"/>
      <c r="H13" s="65"/>
      <c r="I13" s="65"/>
      <c r="J13" s="65"/>
      <c r="K13" s="65"/>
      <c r="L13" s="65"/>
      <c r="M13" s="65"/>
      <c r="N13" s="65"/>
      <c r="O13" s="65"/>
    </row>
    <row r="14" spans="1:15" ht="12.75" customHeight="1" x14ac:dyDescent="0.25">
      <c r="A14" s="66" t="s">
        <v>41</v>
      </c>
      <c r="B14" s="66" t="s">
        <v>42</v>
      </c>
      <c r="C14" s="66" t="s">
        <v>43</v>
      </c>
      <c r="D14" s="66">
        <f>D20-1</f>
        <v>2023</v>
      </c>
      <c r="E14" s="66"/>
      <c r="F14" s="66"/>
      <c r="G14" s="66"/>
      <c r="H14" s="66"/>
      <c r="I14" s="66"/>
      <c r="J14" s="66"/>
      <c r="K14" s="66"/>
      <c r="L14" s="66"/>
      <c r="M14" s="66"/>
      <c r="N14" s="66"/>
      <c r="O14" s="66"/>
    </row>
    <row r="15" spans="1:15" ht="12.75" customHeight="1" x14ac:dyDescent="0.25">
      <c r="A15" s="66"/>
      <c r="B15" s="66"/>
      <c r="C15" s="66"/>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[3]Анализ!$D$20</f>
        <v>975.41688744132261</v>
      </c>
      <c r="E16" s="36">
        <f>[3]Анализ!$E$20</f>
        <v>975.41688744132261</v>
      </c>
      <c r="F16" s="36">
        <f>[3]Анализ!$F$20</f>
        <v>975.41688744132261</v>
      </c>
      <c r="G16" s="36">
        <f>[3]Анализ!$G$20</f>
        <v>975.41688744132261</v>
      </c>
      <c r="H16" s="36">
        <f>[3]Анализ!$H$20</f>
        <v>975.41688744132261</v>
      </c>
      <c r="I16" s="36">
        <f>[3]Анализ!$I$20</f>
        <v>975.41688744132261</v>
      </c>
      <c r="J16" s="36">
        <f>[3]Анализ!$J$20</f>
        <v>975.41688744132261</v>
      </c>
      <c r="K16" s="36">
        <f>[3]Анализ!$K$20</f>
        <v>975.41688744132261</v>
      </c>
      <c r="L16" s="36">
        <f>[3]Анализ!$L$20</f>
        <v>975.41688744132261</v>
      </c>
      <c r="M16" s="36">
        <f>[3]Анализ!$M$20</f>
        <v>975.41688744132261</v>
      </c>
      <c r="N16" s="36">
        <f>[3]Анализ!$N$20</f>
        <v>975.41688744132261</v>
      </c>
      <c r="O16" s="36">
        <f>[3]Анализ!$O$20</f>
        <v>975.41688744132261</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4" t="s">
        <v>63</v>
      </c>
      <c r="B19" s="65"/>
      <c r="C19" s="65"/>
      <c r="D19" s="65"/>
      <c r="E19" s="65"/>
      <c r="F19" s="65"/>
      <c r="G19" s="65"/>
      <c r="H19" s="65"/>
      <c r="I19" s="65"/>
      <c r="J19" s="65"/>
      <c r="K19" s="65"/>
      <c r="L19" s="65"/>
      <c r="M19" s="65"/>
      <c r="N19" s="65"/>
      <c r="O19" s="65"/>
    </row>
    <row r="20" spans="1:15" ht="12.75" customHeight="1" x14ac:dyDescent="0.25">
      <c r="A20" s="66" t="s">
        <v>41</v>
      </c>
      <c r="B20" s="66" t="s">
        <v>42</v>
      </c>
      <c r="C20" s="66" t="s">
        <v>43</v>
      </c>
      <c r="D20" s="66">
        <f>Титульный!B5</f>
        <v>2024</v>
      </c>
      <c r="E20" s="66"/>
      <c r="F20" s="66"/>
      <c r="G20" s="66"/>
      <c r="H20" s="66"/>
      <c r="I20" s="66"/>
      <c r="J20" s="66"/>
      <c r="K20" s="66"/>
      <c r="L20" s="66"/>
      <c r="M20" s="66"/>
      <c r="N20" s="66"/>
      <c r="O20" s="66"/>
    </row>
    <row r="21" spans="1:15" ht="12.75" customHeight="1" x14ac:dyDescent="0.25">
      <c r="A21" s="66"/>
      <c r="B21" s="66"/>
      <c r="C21" s="66"/>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[8]Топливо!$R$200</f>
        <v>1113.6828995534113</v>
      </c>
      <c r="E22" s="36">
        <f>[8]Топливо!$X$200</f>
        <v>1114.3555119127936</v>
      </c>
      <c r="F22" s="36">
        <f>[8]Топливо!$AD$200</f>
        <v>1114.1879968075011</v>
      </c>
      <c r="G22" s="36">
        <f>[8]Топливо!$AJ$200</f>
        <v>1112.932150626689</v>
      </c>
      <c r="H22" s="36">
        <f>[8]Топливо!$AP$200</f>
        <v>1113.4140662933685</v>
      </c>
      <c r="I22" s="36">
        <f>[8]Топливо!$AV$200</f>
        <v>1112.9883005357458</v>
      </c>
      <c r="J22" s="47">
        <f>[8]Топливо!$BB$200</f>
        <v>1236.9425106120589</v>
      </c>
      <c r="K22" s="47">
        <f>[8]Топливо!$BH$200</f>
        <v>1237.5522024319364</v>
      </c>
      <c r="L22" s="47">
        <f>[8]Топливо!$BN$200</f>
        <v>1237.7434534832014</v>
      </c>
      <c r="M22" s="47">
        <f>[8]Топливо!$BT$200</f>
        <v>1236.4358995013022</v>
      </c>
      <c r="N22" s="47">
        <f>[8]Топливо!$BZ$200</f>
        <v>1238.5621487630028</v>
      </c>
      <c r="O22" s="47">
        <f>[8]Топливо!$CF$200</f>
        <v>1238.93933688579</v>
      </c>
    </row>
    <row r="23" spans="1:15" x14ac:dyDescent="0.25">
      <c r="A23" s="33"/>
      <c r="B23" s="37" t="s">
        <v>65</v>
      </c>
      <c r="C23" s="35" t="s">
        <v>58</v>
      </c>
      <c r="D23" s="36">
        <f>[8]Топливо!$R$170</f>
        <v>1039.25411173216</v>
      </c>
      <c r="E23" s="36">
        <f>[8]Топливо!$X$170</f>
        <v>1039.8827214138257</v>
      </c>
      <c r="F23" s="36">
        <f>[8]Топливо!$AD$170</f>
        <v>1039.7261652406551</v>
      </c>
      <c r="G23" s="36">
        <f>[8]Топливо!$AJ$170</f>
        <v>1038.5524772212045</v>
      </c>
      <c r="H23" s="36">
        <f>[8]Топливо!$AP$170</f>
        <v>1039.0028656947368</v>
      </c>
      <c r="I23" s="36">
        <f>[8]Топливо!$AV$170</f>
        <v>1038.6049537717249</v>
      </c>
      <c r="J23" s="47">
        <f>[8]Топливо!$BB$170</f>
        <v>1154.3369258056625</v>
      </c>
      <c r="K23" s="47">
        <f>[8]Топливо!$BH$170</f>
        <v>1154.9067312448003</v>
      </c>
      <c r="L23" s="47">
        <f>[8]Топливо!$BN$170</f>
        <v>1155.0854705450481</v>
      </c>
      <c r="M23" s="47">
        <f>[8]Топливо!$BT$170</f>
        <v>1153.8634574778525</v>
      </c>
      <c r="N23" s="47">
        <f>[8]Топливо!$BZ$170</f>
        <v>1155.8506063205634</v>
      </c>
      <c r="O23" s="47">
        <f>[8]Топливо!$CF$170</f>
        <v>1156.2031185848505</v>
      </c>
    </row>
    <row r="24" spans="1:15" x14ac:dyDescent="0.25">
      <c r="A24" s="38"/>
      <c r="B24" s="39"/>
      <c r="C24" s="40"/>
      <c r="D24" s="41"/>
      <c r="E24" s="41"/>
      <c r="F24" s="41"/>
      <c r="G24" s="41"/>
      <c r="H24" s="42"/>
      <c r="I24" s="42"/>
      <c r="J24" s="43"/>
      <c r="K24" s="43"/>
      <c r="L24" s="43"/>
      <c r="M24" s="43"/>
      <c r="N24" s="43"/>
      <c r="O24" s="43"/>
    </row>
    <row r="25" spans="1:15" x14ac:dyDescent="0.25">
      <c r="A25" s="68" t="s">
        <v>66</v>
      </c>
      <c r="B25" s="68"/>
      <c r="C25" s="68"/>
      <c r="D25" s="68"/>
      <c r="E25" s="68"/>
      <c r="F25" s="68"/>
      <c r="G25" s="68"/>
      <c r="H25" s="68"/>
      <c r="I25" s="68"/>
      <c r="J25" s="68"/>
      <c r="K25" s="68"/>
      <c r="L25" s="68"/>
      <c r="M25" s="68"/>
      <c r="N25" s="68"/>
      <c r="O25" s="68"/>
    </row>
    <row r="26" spans="1:15" x14ac:dyDescent="0.25">
      <c r="A26" s="68" t="s">
        <v>74</v>
      </c>
      <c r="B26" s="68"/>
      <c r="C26" s="68"/>
      <c r="D26" s="68"/>
      <c r="E26" s="68"/>
      <c r="F26" s="68"/>
      <c r="G26" s="68"/>
      <c r="H26" s="68"/>
      <c r="I26" s="68"/>
      <c r="J26" s="68"/>
      <c r="K26" s="68"/>
      <c r="L26" s="68"/>
      <c r="M26" s="68"/>
      <c r="N26" s="68"/>
      <c r="O26" s="68"/>
    </row>
    <row r="27" spans="1:15" ht="39" customHeight="1" x14ac:dyDescent="0.25">
      <c r="A27" s="67" t="s">
        <v>75</v>
      </c>
      <c r="B27" s="67"/>
      <c r="C27" s="67"/>
      <c r="D27" s="67"/>
      <c r="E27" s="67"/>
      <c r="F27" s="67"/>
      <c r="G27" s="67"/>
      <c r="H27" s="67"/>
      <c r="I27" s="67"/>
      <c r="J27" s="67"/>
      <c r="K27" s="67"/>
      <c r="L27" s="67"/>
      <c r="M27" s="67"/>
      <c r="N27" s="67"/>
      <c r="O27" s="67"/>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49" t="s">
        <v>39</v>
      </c>
      <c r="B4" s="49"/>
      <c r="C4" s="49"/>
      <c r="D4" s="49"/>
      <c r="E4" s="49"/>
      <c r="F4" s="49"/>
      <c r="G4" s="49"/>
      <c r="H4" s="49"/>
      <c r="I4" s="49"/>
      <c r="J4" s="49"/>
      <c r="K4" s="49"/>
      <c r="L4" s="49"/>
      <c r="M4" s="49"/>
      <c r="N4" s="49"/>
      <c r="O4" s="49"/>
    </row>
    <row r="5" spans="1:15" ht="12.75" customHeight="1" x14ac:dyDescent="0.25">
      <c r="A5" s="49" t="str">
        <f>Титульный!$C$14</f>
        <v>Челябинская ТЭЦ-4 (БЛ 1) ДПМ</v>
      </c>
      <c r="B5" s="49"/>
      <c r="C5" s="49"/>
      <c r="D5" s="49"/>
      <c r="E5" s="49"/>
      <c r="F5" s="49"/>
      <c r="G5" s="49"/>
      <c r="H5" s="49"/>
      <c r="I5" s="49"/>
      <c r="J5" s="49"/>
      <c r="K5" s="49"/>
      <c r="L5" s="49"/>
      <c r="M5" s="49"/>
      <c r="N5" s="49"/>
      <c r="O5" s="49"/>
    </row>
    <row r="7" spans="1:15" ht="12.75" customHeight="1" x14ac:dyDescent="0.25">
      <c r="A7" s="64" t="s">
        <v>40</v>
      </c>
      <c r="B7" s="65"/>
      <c r="C7" s="65"/>
      <c r="D7" s="65"/>
      <c r="E7" s="65"/>
      <c r="F7" s="65"/>
      <c r="G7" s="65"/>
      <c r="H7" s="65"/>
      <c r="I7" s="65"/>
      <c r="J7" s="65"/>
      <c r="K7" s="65"/>
      <c r="L7" s="65"/>
      <c r="M7" s="65"/>
      <c r="N7" s="65"/>
      <c r="O7" s="65"/>
    </row>
    <row r="8" spans="1:15" s="1" customFormat="1" ht="12.75" customHeight="1" x14ac:dyDescent="0.25">
      <c r="A8" s="66" t="s">
        <v>41</v>
      </c>
      <c r="B8" s="66" t="s">
        <v>42</v>
      </c>
      <c r="C8" s="66" t="s">
        <v>43</v>
      </c>
      <c r="D8" s="66">
        <f>D14-1</f>
        <v>2022</v>
      </c>
      <c r="E8" s="66"/>
      <c r="F8" s="66"/>
      <c r="G8" s="66"/>
      <c r="H8" s="66"/>
      <c r="I8" s="66"/>
      <c r="J8" s="66"/>
      <c r="K8" s="66"/>
      <c r="L8" s="66"/>
      <c r="M8" s="66"/>
      <c r="N8" s="66"/>
      <c r="O8" s="66"/>
    </row>
    <row r="9" spans="1:15" s="1" customFormat="1" x14ac:dyDescent="0.25">
      <c r="A9" s="66"/>
      <c r="B9" s="66"/>
      <c r="C9" s="66"/>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[2]Приложение_07122021!$D$293</f>
        <v>857.16250142887452</v>
      </c>
      <c r="E10" s="36">
        <f>[2]Приложение_07122021!$E$293</f>
        <v>857.16250142887452</v>
      </c>
      <c r="F10" s="36">
        <f>[2]Приложение_07122021!$F$293</f>
        <v>857.16250142887452</v>
      </c>
      <c r="G10" s="36">
        <f>[2]Приложение_07122021!$G$293</f>
        <v>857.16250142887452</v>
      </c>
      <c r="H10" s="36">
        <f>[2]Приложение_07122021!$H$293</f>
        <v>857.16250142887452</v>
      </c>
      <c r="I10" s="36">
        <f>[2]Приложение_07122021!$I$293</f>
        <v>857.16250142887452</v>
      </c>
      <c r="J10" s="36">
        <f>[2]Приложение_07122021!$J$293</f>
        <v>902.976613414898</v>
      </c>
      <c r="K10" s="36">
        <f>[2]Приложение_07122021!$K$293</f>
        <v>902.976613414898</v>
      </c>
      <c r="L10" s="36">
        <f>[2]Приложение_07122021!$L$293</f>
        <v>902.976613414898</v>
      </c>
      <c r="M10" s="36">
        <f>[2]Приложение_07122021!$M$293</f>
        <v>902.976613414898</v>
      </c>
      <c r="N10" s="36">
        <f>[2]Приложение_07122021!$N$293</f>
        <v>902.976613414898</v>
      </c>
      <c r="O10" s="36">
        <f>[2]Приложение_07122021!$O$293</f>
        <v>902.976613414898</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4" t="s">
        <v>61</v>
      </c>
      <c r="B13" s="65"/>
      <c r="C13" s="65"/>
      <c r="D13" s="65"/>
      <c r="E13" s="65"/>
      <c r="F13" s="65"/>
      <c r="G13" s="65"/>
      <c r="H13" s="65"/>
      <c r="I13" s="65"/>
      <c r="J13" s="65"/>
      <c r="K13" s="65"/>
      <c r="L13" s="65"/>
      <c r="M13" s="65"/>
      <c r="N13" s="65"/>
      <c r="O13" s="65"/>
    </row>
    <row r="14" spans="1:15" ht="12.75" customHeight="1" x14ac:dyDescent="0.25">
      <c r="A14" s="66" t="s">
        <v>41</v>
      </c>
      <c r="B14" s="66" t="s">
        <v>42</v>
      </c>
      <c r="C14" s="66" t="s">
        <v>43</v>
      </c>
      <c r="D14" s="66">
        <f>D20-1</f>
        <v>2023</v>
      </c>
      <c r="E14" s="66"/>
      <c r="F14" s="66"/>
      <c r="G14" s="66"/>
      <c r="H14" s="66"/>
      <c r="I14" s="66"/>
      <c r="J14" s="66"/>
      <c r="K14" s="66"/>
      <c r="L14" s="66"/>
      <c r="M14" s="66"/>
      <c r="N14" s="66"/>
      <c r="O14" s="66"/>
    </row>
    <row r="15" spans="1:15" ht="12.75" customHeight="1" x14ac:dyDescent="0.25">
      <c r="A15" s="66"/>
      <c r="B15" s="66"/>
      <c r="C15" s="66"/>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[3]Анализ!$D$13</f>
        <v>985.71984305173225</v>
      </c>
      <c r="E16" s="36">
        <f>[3]Анализ!$E$13</f>
        <v>985.71984305173225</v>
      </c>
      <c r="F16" s="36">
        <f>[3]Анализ!$F$13</f>
        <v>985.71984305173225</v>
      </c>
      <c r="G16" s="36">
        <f>[3]Анализ!$G$13</f>
        <v>985.71984305173225</v>
      </c>
      <c r="H16" s="36">
        <f>[3]Анализ!$H$13</f>
        <v>985.71984305173225</v>
      </c>
      <c r="I16" s="36">
        <f>[3]Анализ!$I$13</f>
        <v>985.71984305173225</v>
      </c>
      <c r="J16" s="36">
        <f>[3]Анализ!$J$13</f>
        <v>985.71984305173225</v>
      </c>
      <c r="K16" s="36">
        <f>[3]Анализ!$K$13</f>
        <v>985.71984305173225</v>
      </c>
      <c r="L16" s="36">
        <f>[3]Анализ!$L$13</f>
        <v>985.71984305173225</v>
      </c>
      <c r="M16" s="36">
        <f>[3]Анализ!$M$13</f>
        <v>985.71984305173225</v>
      </c>
      <c r="N16" s="36">
        <f>[3]Анализ!$N$13</f>
        <v>985.71984305173225</v>
      </c>
      <c r="O16" s="36">
        <f>[3]Анализ!$O$13</f>
        <v>985.71984305173225</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4" t="s">
        <v>63</v>
      </c>
      <c r="B19" s="65"/>
      <c r="C19" s="65"/>
      <c r="D19" s="65"/>
      <c r="E19" s="65"/>
      <c r="F19" s="65"/>
      <c r="G19" s="65"/>
      <c r="H19" s="65"/>
      <c r="I19" s="65"/>
      <c r="J19" s="65"/>
      <c r="K19" s="65"/>
      <c r="L19" s="65"/>
      <c r="M19" s="65"/>
      <c r="N19" s="65"/>
      <c r="O19" s="65"/>
    </row>
    <row r="20" spans="1:15" ht="12.75" customHeight="1" x14ac:dyDescent="0.25">
      <c r="A20" s="66" t="s">
        <v>41</v>
      </c>
      <c r="B20" s="66" t="s">
        <v>42</v>
      </c>
      <c r="C20" s="66" t="s">
        <v>43</v>
      </c>
      <c r="D20" s="66">
        <f>Титульный!B5</f>
        <v>2024</v>
      </c>
      <c r="E20" s="66"/>
      <c r="F20" s="66"/>
      <c r="G20" s="66"/>
      <c r="H20" s="66"/>
      <c r="I20" s="66"/>
      <c r="J20" s="66"/>
      <c r="K20" s="66"/>
      <c r="L20" s="66"/>
      <c r="M20" s="66"/>
      <c r="N20" s="66"/>
      <c r="O20" s="66"/>
    </row>
    <row r="21" spans="1:15" ht="12.75" customHeight="1" x14ac:dyDescent="0.25">
      <c r="A21" s="66"/>
      <c r="B21" s="66"/>
      <c r="C21" s="66"/>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[9]Топливо!$R$200</f>
        <v>1030.1849685993802</v>
      </c>
      <c r="E22" s="36">
        <f>[9]Топливо!$X$200</f>
        <v>1029.7821624854937</v>
      </c>
      <c r="F22" s="36">
        <f>[9]Топливо!$AD$200</f>
        <v>1030.596267641946</v>
      </c>
      <c r="G22" s="36">
        <f>[9]Топливо!$AJ$200</f>
        <v>1030.0982082052537</v>
      </c>
      <c r="H22" s="36">
        <f>[9]Топливо!$AP$200</f>
        <v>1028.4795173187099</v>
      </c>
      <c r="I22" s="36">
        <f>[9]Топливо!$AV$200</f>
        <v>1028.3489850663118</v>
      </c>
      <c r="J22" s="47">
        <f>[9]Топливо!$BB$200</f>
        <v>1143.2526400742324</v>
      </c>
      <c r="K22" s="47">
        <f>[9]Топливо!$BH$200</f>
        <v>1144.0857242934005</v>
      </c>
      <c r="L22" s="47">
        <f>[9]Топливо!$BN$200</f>
        <v>1198.544217224839</v>
      </c>
      <c r="M22" s="47">
        <f>[9]Топливо!$BT$200</f>
        <v>1140.8033329376376</v>
      </c>
      <c r="N22" s="47">
        <f>[9]Топливо!$BZ$200</f>
        <v>1140.8033329376376</v>
      </c>
      <c r="O22" s="47">
        <f>[9]Топливо!$CF$200</f>
        <v>1144.4191701119553</v>
      </c>
    </row>
    <row r="23" spans="1:15" x14ac:dyDescent="0.25">
      <c r="A23" s="33"/>
      <c r="B23" s="37" t="s">
        <v>65</v>
      </c>
      <c r="C23" s="35" t="s">
        <v>58</v>
      </c>
      <c r="D23" s="36">
        <f>[9]Топливо!$R$170</f>
        <v>961.21866224241126</v>
      </c>
      <c r="E23" s="36">
        <f>[9]Топливо!$X$170</f>
        <v>960.84220793036775</v>
      </c>
      <c r="F23" s="36">
        <f>[9]Топливо!$AD$170</f>
        <v>961.60305387097742</v>
      </c>
      <c r="G23" s="36">
        <f>[9]Топливо!$AJ$170</f>
        <v>961.13757776191926</v>
      </c>
      <c r="H23" s="36">
        <f>[9]Топливо!$AP$170</f>
        <v>959.62478254085022</v>
      </c>
      <c r="I23" s="36">
        <f>[9]Топливо!$AV$170</f>
        <v>959.50278978159974</v>
      </c>
      <c r="J23" s="47">
        <f>[9]Топливо!$BB$170</f>
        <v>1066.7762991347968</v>
      </c>
      <c r="K23" s="47">
        <f>[9]Топливо!$BH$170</f>
        <v>1067.5548825171968</v>
      </c>
      <c r="L23" s="47">
        <f>[9]Топливо!$BN$170</f>
        <v>1118.4506703035879</v>
      </c>
      <c r="M23" s="47">
        <f>[9]Топливо!$BT$170</f>
        <v>0</v>
      </c>
      <c r="N23" s="47">
        <f>[9]Топливо!$BZ$170</f>
        <v>0</v>
      </c>
      <c r="O23" s="47">
        <f>[9]Топливо!$CF$170</f>
        <v>1067.8665141233228</v>
      </c>
    </row>
    <row r="24" spans="1:15" x14ac:dyDescent="0.25">
      <c r="A24" s="38"/>
      <c r="B24" s="39"/>
      <c r="C24" s="40"/>
      <c r="D24" s="41"/>
      <c r="E24" s="41"/>
      <c r="F24" s="41"/>
      <c r="G24" s="41"/>
      <c r="H24" s="42"/>
      <c r="I24" s="42"/>
      <c r="J24" s="43"/>
      <c r="K24" s="43"/>
      <c r="L24" s="43"/>
      <c r="M24" s="43"/>
      <c r="N24" s="43"/>
      <c r="O24" s="43"/>
    </row>
    <row r="25" spans="1:15" x14ac:dyDescent="0.25">
      <c r="A25" s="68" t="s">
        <v>66</v>
      </c>
      <c r="B25" s="68"/>
      <c r="C25" s="68"/>
      <c r="D25" s="68"/>
      <c r="E25" s="68"/>
      <c r="F25" s="68"/>
      <c r="G25" s="68"/>
      <c r="H25" s="68"/>
      <c r="I25" s="68"/>
      <c r="J25" s="68"/>
      <c r="K25" s="68"/>
      <c r="L25" s="68"/>
      <c r="M25" s="68"/>
      <c r="N25" s="68"/>
      <c r="O25" s="68"/>
    </row>
    <row r="26" spans="1:15" x14ac:dyDescent="0.25">
      <c r="A26" s="68" t="s">
        <v>74</v>
      </c>
      <c r="B26" s="68"/>
      <c r="C26" s="68"/>
      <c r="D26" s="68"/>
      <c r="E26" s="68"/>
      <c r="F26" s="68"/>
      <c r="G26" s="68"/>
      <c r="H26" s="68"/>
      <c r="I26" s="68"/>
      <c r="J26" s="68"/>
      <c r="K26" s="68"/>
      <c r="L26" s="68"/>
      <c r="M26" s="68"/>
      <c r="N26" s="68"/>
      <c r="O26" s="68"/>
    </row>
    <row r="27" spans="1:15" ht="39" customHeight="1" x14ac:dyDescent="0.25">
      <c r="A27" s="67" t="s">
        <v>75</v>
      </c>
      <c r="B27" s="67"/>
      <c r="C27" s="67"/>
      <c r="D27" s="67"/>
      <c r="E27" s="67"/>
      <c r="F27" s="67"/>
      <c r="G27" s="67"/>
      <c r="H27" s="67"/>
      <c r="I27" s="67"/>
      <c r="J27" s="67"/>
      <c r="K27" s="67"/>
      <c r="L27" s="67"/>
      <c r="M27" s="67"/>
      <c r="N27" s="67"/>
      <c r="O27" s="67"/>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49" t="s">
        <v>39</v>
      </c>
      <c r="B4" s="49"/>
      <c r="C4" s="49"/>
      <c r="D4" s="49"/>
      <c r="E4" s="49"/>
      <c r="F4" s="49"/>
      <c r="G4" s="49"/>
      <c r="H4" s="49"/>
      <c r="I4" s="49"/>
      <c r="J4" s="49"/>
      <c r="K4" s="49"/>
      <c r="L4" s="49"/>
      <c r="M4" s="49"/>
      <c r="N4" s="49"/>
      <c r="O4" s="49"/>
    </row>
    <row r="5" spans="1:15" ht="12.75" customHeight="1" x14ac:dyDescent="0.25">
      <c r="A5" s="49" t="str">
        <f>Титульный!$C$15</f>
        <v>Челябинская ТЭЦ-4 (БЛ 2) ДПМ</v>
      </c>
      <c r="B5" s="49"/>
      <c r="C5" s="49"/>
      <c r="D5" s="49"/>
      <c r="E5" s="49"/>
      <c r="F5" s="49"/>
      <c r="G5" s="49"/>
      <c r="H5" s="49"/>
      <c r="I5" s="49"/>
      <c r="J5" s="49"/>
      <c r="K5" s="49"/>
      <c r="L5" s="49"/>
      <c r="M5" s="49"/>
      <c r="N5" s="49"/>
      <c r="O5" s="49"/>
    </row>
    <row r="7" spans="1:15" ht="12.75" customHeight="1" x14ac:dyDescent="0.25">
      <c r="A7" s="64" t="s">
        <v>40</v>
      </c>
      <c r="B7" s="65"/>
      <c r="C7" s="65"/>
      <c r="D7" s="65"/>
      <c r="E7" s="65"/>
      <c r="F7" s="65"/>
      <c r="G7" s="65"/>
      <c r="H7" s="65"/>
      <c r="I7" s="65"/>
      <c r="J7" s="65"/>
      <c r="K7" s="65"/>
      <c r="L7" s="65"/>
      <c r="M7" s="65"/>
      <c r="N7" s="65"/>
      <c r="O7" s="65"/>
    </row>
    <row r="8" spans="1:15" s="1" customFormat="1" ht="12.75" customHeight="1" x14ac:dyDescent="0.25">
      <c r="A8" s="66" t="s">
        <v>41</v>
      </c>
      <c r="B8" s="66" t="s">
        <v>42</v>
      </c>
      <c r="C8" s="66" t="s">
        <v>43</v>
      </c>
      <c r="D8" s="66">
        <f>D14-1</f>
        <v>2022</v>
      </c>
      <c r="E8" s="66"/>
      <c r="F8" s="66"/>
      <c r="G8" s="66"/>
      <c r="H8" s="66"/>
      <c r="I8" s="66"/>
      <c r="J8" s="66"/>
      <c r="K8" s="66"/>
      <c r="L8" s="66"/>
      <c r="M8" s="66"/>
      <c r="N8" s="66"/>
      <c r="O8" s="66"/>
    </row>
    <row r="9" spans="1:15" s="1" customFormat="1" x14ac:dyDescent="0.25">
      <c r="A9" s="66"/>
      <c r="B9" s="66"/>
      <c r="C9" s="66"/>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[2]Приложение_07122021!$D$294</f>
        <v>872.80626254695392</v>
      </c>
      <c r="E10" s="36">
        <f>[2]Приложение_07122021!$E$294</f>
        <v>872.80626254695392</v>
      </c>
      <c r="F10" s="36">
        <f>[2]Приложение_07122021!$F$294</f>
        <v>872.80626254695392</v>
      </c>
      <c r="G10" s="36">
        <f>[2]Приложение_07122021!$G$294</f>
        <v>872.80626254695392</v>
      </c>
      <c r="H10" s="36">
        <f>[2]Приложение_07122021!$H$294</f>
        <v>872.80626254695392</v>
      </c>
      <c r="I10" s="36">
        <f>[2]Приложение_07122021!$I$294</f>
        <v>872.80626254695392</v>
      </c>
      <c r="J10" s="36">
        <f>[2]Приложение_07122021!$J$294</f>
        <v>919.16235373677034</v>
      </c>
      <c r="K10" s="36">
        <f>[2]Приложение_07122021!$K$294</f>
        <v>919.16235373677034</v>
      </c>
      <c r="L10" s="36">
        <f>[2]Приложение_07122021!$L$294</f>
        <v>919.16235373677034</v>
      </c>
      <c r="M10" s="36">
        <f>[2]Приложение_07122021!$M$294</f>
        <v>919.16235373677034</v>
      </c>
      <c r="N10" s="36">
        <f>[2]Приложение_07122021!$N$294</f>
        <v>919.16235373677034</v>
      </c>
      <c r="O10" s="36">
        <f>[2]Приложение_07122021!$O$294</f>
        <v>919.16235373677034</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2"/>
      <c r="D12" s="42"/>
      <c r="E12" s="42"/>
      <c r="F12" s="42"/>
      <c r="G12" s="42"/>
      <c r="H12" s="42"/>
      <c r="I12" s="42"/>
      <c r="J12" s="43"/>
      <c r="K12" s="43"/>
      <c r="L12" s="43"/>
      <c r="M12" s="43"/>
      <c r="N12" s="43"/>
      <c r="O12" s="43"/>
    </row>
    <row r="13" spans="1:15" ht="12.75" customHeight="1" x14ac:dyDescent="0.25">
      <c r="A13" s="64" t="s">
        <v>61</v>
      </c>
      <c r="B13" s="65"/>
      <c r="C13" s="65"/>
      <c r="D13" s="65"/>
      <c r="E13" s="65"/>
      <c r="F13" s="65"/>
      <c r="G13" s="65"/>
      <c r="H13" s="65"/>
      <c r="I13" s="65"/>
      <c r="J13" s="65"/>
      <c r="K13" s="65"/>
      <c r="L13" s="65"/>
      <c r="M13" s="65"/>
      <c r="N13" s="65"/>
      <c r="O13" s="65"/>
    </row>
    <row r="14" spans="1:15" ht="12.75" customHeight="1" x14ac:dyDescent="0.25">
      <c r="A14" s="66" t="s">
        <v>41</v>
      </c>
      <c r="B14" s="66" t="s">
        <v>42</v>
      </c>
      <c r="C14" s="66" t="s">
        <v>43</v>
      </c>
      <c r="D14" s="66">
        <f>D20-1</f>
        <v>2023</v>
      </c>
      <c r="E14" s="66"/>
      <c r="F14" s="66"/>
      <c r="G14" s="66"/>
      <c r="H14" s="66"/>
      <c r="I14" s="66"/>
      <c r="J14" s="66"/>
      <c r="K14" s="66"/>
      <c r="L14" s="66"/>
      <c r="M14" s="66"/>
      <c r="N14" s="66"/>
      <c r="O14" s="66"/>
    </row>
    <row r="15" spans="1:15" ht="12.75" customHeight="1" x14ac:dyDescent="0.25">
      <c r="A15" s="66"/>
      <c r="B15" s="66"/>
      <c r="C15" s="66"/>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[3]Анализ!$D$14</f>
        <v>1003.3518594981939</v>
      </c>
      <c r="E16" s="36">
        <f>[3]Анализ!$E$14</f>
        <v>1003.3518594981939</v>
      </c>
      <c r="F16" s="36">
        <f>[3]Анализ!$F$14</f>
        <v>1003.3518594981939</v>
      </c>
      <c r="G16" s="36">
        <f>[3]Анализ!$G$14</f>
        <v>1003.3518594981939</v>
      </c>
      <c r="H16" s="36">
        <f>[3]Анализ!$H$14</f>
        <v>1003.3518594981939</v>
      </c>
      <c r="I16" s="36">
        <f>[3]Анализ!$I$14</f>
        <v>1003.3518594981939</v>
      </c>
      <c r="J16" s="36">
        <f>[3]Анализ!$J$14</f>
        <v>1003.3518594981939</v>
      </c>
      <c r="K16" s="36">
        <f>[3]Анализ!$K$14</f>
        <v>1003.3518594981939</v>
      </c>
      <c r="L16" s="36">
        <f>[3]Анализ!$L$14</f>
        <v>1003.3518594981939</v>
      </c>
      <c r="M16" s="36">
        <f>[3]Анализ!$M$14</f>
        <v>1003.3518594981939</v>
      </c>
      <c r="N16" s="36">
        <f>[3]Анализ!$N$14</f>
        <v>1003.3518594981939</v>
      </c>
      <c r="O16" s="36">
        <f>[3]Анализ!$O$14</f>
        <v>1003.3518594981939</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4" t="s">
        <v>63</v>
      </c>
      <c r="B19" s="65"/>
      <c r="C19" s="65"/>
      <c r="D19" s="65"/>
      <c r="E19" s="65"/>
      <c r="F19" s="65"/>
      <c r="G19" s="65"/>
      <c r="H19" s="65"/>
      <c r="I19" s="65"/>
      <c r="J19" s="65"/>
      <c r="K19" s="65"/>
      <c r="L19" s="65"/>
      <c r="M19" s="65"/>
      <c r="N19" s="65"/>
      <c r="O19" s="65"/>
    </row>
    <row r="20" spans="1:15" ht="12.75" customHeight="1" x14ac:dyDescent="0.25">
      <c r="A20" s="66" t="s">
        <v>41</v>
      </c>
      <c r="B20" s="66" t="s">
        <v>42</v>
      </c>
      <c r="C20" s="66" t="s">
        <v>43</v>
      </c>
      <c r="D20" s="66">
        <f>Титульный!B5</f>
        <v>2024</v>
      </c>
      <c r="E20" s="66"/>
      <c r="F20" s="66"/>
      <c r="G20" s="66"/>
      <c r="H20" s="66"/>
      <c r="I20" s="66"/>
      <c r="J20" s="66"/>
      <c r="K20" s="66"/>
      <c r="L20" s="66"/>
      <c r="M20" s="66"/>
      <c r="N20" s="66"/>
      <c r="O20" s="66"/>
    </row>
    <row r="21" spans="1:15" ht="12.75" customHeight="1" x14ac:dyDescent="0.25">
      <c r="A21" s="66"/>
      <c r="B21" s="66"/>
      <c r="C21" s="66"/>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[10]Топливо!$R$200</f>
        <v>1030.2456087174257</v>
      </c>
      <c r="E22" s="36">
        <f>[10]Топливо!$X$200</f>
        <v>1029.8695355450041</v>
      </c>
      <c r="F22" s="36">
        <f>[10]Топливо!$AD$200</f>
        <v>1030.583318746272</v>
      </c>
      <c r="G22" s="36">
        <f>[10]Топливо!$AJ$200</f>
        <v>1029.9302360848872</v>
      </c>
      <c r="H22" s="36">
        <f>[10]Топливо!$AP$200</f>
        <v>1028.6138309362773</v>
      </c>
      <c r="I22" s="36">
        <f>[10]Топливо!$AV$200</f>
        <v>1028.3160370413816</v>
      </c>
      <c r="J22" s="47">
        <f>[10]Топливо!$BB$200</f>
        <v>1144.0455470487923</v>
      </c>
      <c r="K22" s="47">
        <f>[10]Топливо!$BH$200</f>
        <v>1144.3190089104721</v>
      </c>
      <c r="L22" s="47">
        <f>[10]Топливо!$BN$200</f>
        <v>1144.7382912154646</v>
      </c>
      <c r="M22" s="47">
        <f>[10]Топливо!$BT$200</f>
        <v>1145.1589438637636</v>
      </c>
      <c r="N22" s="47">
        <f>[10]Топливо!$BZ$200</f>
        <v>1144.7231042438084</v>
      </c>
      <c r="O22" s="47">
        <f>[10]Топливо!$CF$200</f>
        <v>1144.3460323598274</v>
      </c>
    </row>
    <row r="23" spans="1:15" x14ac:dyDescent="0.25">
      <c r="A23" s="33"/>
      <c r="B23" s="37" t="s">
        <v>65</v>
      </c>
      <c r="C23" s="35" t="s">
        <v>58</v>
      </c>
      <c r="D23" s="36">
        <f>[10]Топливо!$R$170</f>
        <v>961.27533524993055</v>
      </c>
      <c r="E23" s="36">
        <f>[10]Топливо!$X$170</f>
        <v>960.92386499533075</v>
      </c>
      <c r="F23" s="36">
        <f>[10]Топливо!$AD$170</f>
        <v>961.59095209931957</v>
      </c>
      <c r="G23" s="36">
        <f>[10]Топливо!$AJ$170</f>
        <v>960.9805944718571</v>
      </c>
      <c r="H23" s="36">
        <f>[10]Топливо!$AP$170</f>
        <v>959.75030928624039</v>
      </c>
      <c r="I23" s="36">
        <f>[10]Топливо!$AV$170</f>
        <v>959.47199723493588</v>
      </c>
      <c r="J23" s="47">
        <f>[10]Топливо!$BB$170</f>
        <v>1067.5173336904602</v>
      </c>
      <c r="K23" s="47">
        <f>[10]Топливо!$BH$170</f>
        <v>1067.7729055238058</v>
      </c>
      <c r="L23" s="47">
        <f>[10]Топливо!$BN$170</f>
        <v>1068.1647581452942</v>
      </c>
      <c r="M23" s="47">
        <f>[10]Топливо!$BT$170</f>
        <v>1068.5578914614614</v>
      </c>
      <c r="N23" s="47">
        <f>[10]Топливо!$BZ$170</f>
        <v>1068.1505647138397</v>
      </c>
      <c r="O23" s="47">
        <f>[10]Топливо!$CF$170</f>
        <v>1067.7981610839508</v>
      </c>
    </row>
    <row r="24" spans="1:15" x14ac:dyDescent="0.25">
      <c r="A24" s="38"/>
      <c r="B24" s="39"/>
      <c r="C24" s="40"/>
      <c r="D24" s="42"/>
      <c r="E24" s="42"/>
      <c r="F24" s="42"/>
      <c r="G24" s="42"/>
      <c r="H24" s="42"/>
      <c r="I24" s="42"/>
      <c r="J24" s="43"/>
      <c r="K24" s="43"/>
      <c r="L24" s="43"/>
      <c r="M24" s="43"/>
      <c r="N24" s="43"/>
      <c r="O24" s="43"/>
    </row>
    <row r="25" spans="1:15" x14ac:dyDescent="0.25">
      <c r="A25" s="68" t="s">
        <v>66</v>
      </c>
      <c r="B25" s="68"/>
      <c r="C25" s="68"/>
      <c r="D25" s="68"/>
      <c r="E25" s="68"/>
      <c r="F25" s="68"/>
      <c r="G25" s="68"/>
      <c r="H25" s="68"/>
      <c r="I25" s="68"/>
      <c r="J25" s="68"/>
      <c r="K25" s="68"/>
      <c r="L25" s="68"/>
      <c r="M25" s="68"/>
      <c r="N25" s="68"/>
      <c r="O25" s="68"/>
    </row>
    <row r="26" spans="1:15" x14ac:dyDescent="0.25">
      <c r="A26" s="68" t="s">
        <v>74</v>
      </c>
      <c r="B26" s="68"/>
      <c r="C26" s="68"/>
      <c r="D26" s="68"/>
      <c r="E26" s="68"/>
      <c r="F26" s="68"/>
      <c r="G26" s="68"/>
      <c r="H26" s="68"/>
      <c r="I26" s="68"/>
      <c r="J26" s="68"/>
      <c r="K26" s="68"/>
      <c r="L26" s="68"/>
      <c r="M26" s="68"/>
      <c r="N26" s="68"/>
      <c r="O26" s="68"/>
    </row>
    <row r="27" spans="1:15" ht="39" customHeight="1" x14ac:dyDescent="0.25">
      <c r="A27" s="67" t="s">
        <v>75</v>
      </c>
      <c r="B27" s="67"/>
      <c r="C27" s="67"/>
      <c r="D27" s="67"/>
      <c r="E27" s="67"/>
      <c r="F27" s="67"/>
      <c r="G27" s="67"/>
      <c r="H27" s="67"/>
      <c r="I27" s="67"/>
      <c r="J27" s="67"/>
      <c r="K27" s="67"/>
      <c r="L27" s="67"/>
      <c r="M27" s="67"/>
      <c r="N27" s="67"/>
      <c r="O27" s="67"/>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P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49" t="s">
        <v>39</v>
      </c>
      <c r="B4" s="49"/>
      <c r="C4" s="49"/>
      <c r="D4" s="49"/>
      <c r="E4" s="49"/>
      <c r="F4" s="49"/>
      <c r="G4" s="49"/>
      <c r="H4" s="49"/>
      <c r="I4" s="49"/>
      <c r="J4" s="49"/>
      <c r="K4" s="49"/>
      <c r="L4" s="49"/>
      <c r="M4" s="49"/>
      <c r="N4" s="49"/>
      <c r="O4" s="49"/>
    </row>
    <row r="5" spans="1:15" ht="12.75" customHeight="1" x14ac:dyDescent="0.25">
      <c r="A5" s="49" t="str">
        <f>Титульный!$C$16</f>
        <v>Челябинская ТЭЦ-4 (БЛ 3) НВ</v>
      </c>
      <c r="B5" s="49"/>
      <c r="C5" s="49"/>
      <c r="D5" s="49"/>
      <c r="E5" s="49"/>
      <c r="F5" s="49"/>
      <c r="G5" s="49"/>
      <c r="H5" s="49"/>
      <c r="I5" s="49"/>
      <c r="J5" s="49"/>
      <c r="K5" s="49"/>
      <c r="L5" s="49"/>
      <c r="M5" s="49"/>
      <c r="N5" s="49"/>
      <c r="O5" s="49"/>
    </row>
    <row r="7" spans="1:15" ht="12.75" customHeight="1" x14ac:dyDescent="0.25">
      <c r="A7" s="64" t="s">
        <v>40</v>
      </c>
      <c r="B7" s="65"/>
      <c r="C7" s="65"/>
      <c r="D7" s="65"/>
      <c r="E7" s="65"/>
      <c r="F7" s="65"/>
      <c r="G7" s="65"/>
      <c r="H7" s="65"/>
      <c r="I7" s="65"/>
      <c r="J7" s="65"/>
      <c r="K7" s="65"/>
      <c r="L7" s="65"/>
      <c r="M7" s="65"/>
      <c r="N7" s="65"/>
      <c r="O7" s="65"/>
    </row>
    <row r="8" spans="1:15" s="1" customFormat="1" ht="12.75" customHeight="1" x14ac:dyDescent="0.25">
      <c r="A8" s="66" t="s">
        <v>41</v>
      </c>
      <c r="B8" s="66" t="s">
        <v>42</v>
      </c>
      <c r="C8" s="66" t="s">
        <v>43</v>
      </c>
      <c r="D8" s="66">
        <f>D14-1</f>
        <v>2022</v>
      </c>
      <c r="E8" s="66"/>
      <c r="F8" s="66"/>
      <c r="G8" s="66"/>
      <c r="H8" s="66"/>
      <c r="I8" s="66"/>
      <c r="J8" s="66"/>
      <c r="K8" s="66"/>
      <c r="L8" s="66"/>
      <c r="M8" s="66"/>
      <c r="N8" s="66"/>
      <c r="O8" s="66"/>
    </row>
    <row r="9" spans="1:15" s="1" customFormat="1" x14ac:dyDescent="0.25">
      <c r="A9" s="66"/>
      <c r="B9" s="66"/>
      <c r="C9" s="66"/>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[2]Приложение_07122021!$D$295</f>
        <v>856.92269668937001</v>
      </c>
      <c r="E10" s="36">
        <f>[2]Приложение_07122021!$E$295</f>
        <v>856.92269668937001</v>
      </c>
      <c r="F10" s="36">
        <f>[2]Приложение_07122021!$F$295</f>
        <v>856.92269668937001</v>
      </c>
      <c r="G10" s="36">
        <f>[2]Приложение_07122021!$G$295</f>
        <v>856.92269668937001</v>
      </c>
      <c r="H10" s="36">
        <f>[2]Приложение_07122021!$H$295</f>
        <v>856.92269668937001</v>
      </c>
      <c r="I10" s="36">
        <f>[2]Приложение_07122021!$I$295</f>
        <v>856.92269668937001</v>
      </c>
      <c r="J10" s="36">
        <f>[2]Приложение_07122021!$J$295</f>
        <v>902.70663948444053</v>
      </c>
      <c r="K10" s="36">
        <f>[2]Приложение_07122021!$K$295</f>
        <v>902.70663948444053</v>
      </c>
      <c r="L10" s="36">
        <f>[2]Приложение_07122021!$L$295</f>
        <v>902.70663948444053</v>
      </c>
      <c r="M10" s="36">
        <f>[2]Приложение_07122021!$M$295</f>
        <v>902.70663948444053</v>
      </c>
      <c r="N10" s="36">
        <f>[2]Приложение_07122021!$N$295</f>
        <v>902.70663948444053</v>
      </c>
      <c r="O10" s="36">
        <f>[2]Приложение_07122021!$O$295</f>
        <v>902.70663948444053</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2"/>
      <c r="E12" s="42"/>
      <c r="F12" s="42"/>
      <c r="G12" s="42"/>
      <c r="H12" s="42"/>
      <c r="I12" s="42"/>
      <c r="J12" s="43"/>
      <c r="K12" s="43"/>
      <c r="L12" s="43"/>
      <c r="M12" s="43"/>
      <c r="N12" s="43"/>
      <c r="O12" s="43"/>
    </row>
    <row r="13" spans="1:15" ht="12.75" customHeight="1" x14ac:dyDescent="0.25">
      <c r="A13" s="64" t="s">
        <v>61</v>
      </c>
      <c r="B13" s="65"/>
      <c r="C13" s="65"/>
      <c r="D13" s="65"/>
      <c r="E13" s="65"/>
      <c r="F13" s="65"/>
      <c r="G13" s="65"/>
      <c r="H13" s="65"/>
      <c r="I13" s="65"/>
      <c r="J13" s="65"/>
      <c r="K13" s="65"/>
      <c r="L13" s="65"/>
      <c r="M13" s="65"/>
      <c r="N13" s="65"/>
      <c r="O13" s="65"/>
    </row>
    <row r="14" spans="1:15" ht="12.75" customHeight="1" x14ac:dyDescent="0.25">
      <c r="A14" s="66" t="s">
        <v>41</v>
      </c>
      <c r="B14" s="66" t="s">
        <v>42</v>
      </c>
      <c r="C14" s="66" t="s">
        <v>43</v>
      </c>
      <c r="D14" s="66">
        <f>D20-1</f>
        <v>2023</v>
      </c>
      <c r="E14" s="66"/>
      <c r="F14" s="66"/>
      <c r="G14" s="66"/>
      <c r="H14" s="66"/>
      <c r="I14" s="66"/>
      <c r="J14" s="66"/>
      <c r="K14" s="66"/>
      <c r="L14" s="66"/>
      <c r="M14" s="66"/>
      <c r="N14" s="66"/>
      <c r="O14" s="66"/>
    </row>
    <row r="15" spans="1:15" ht="12.75" customHeight="1" x14ac:dyDescent="0.25">
      <c r="A15" s="66"/>
      <c r="B15" s="66"/>
      <c r="C15" s="66"/>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[3]Анализ!$D$15</f>
        <v>985.55447158619063</v>
      </c>
      <c r="E16" s="36">
        <f>[3]Анализ!$E$15</f>
        <v>985.55447158619063</v>
      </c>
      <c r="F16" s="36">
        <f>[3]Анализ!$F$15</f>
        <v>985.55447158619063</v>
      </c>
      <c r="G16" s="36">
        <f>[3]Анализ!$G$15</f>
        <v>985.55447158619063</v>
      </c>
      <c r="H16" s="36">
        <f>[3]Анализ!$H$15</f>
        <v>985.55447158619063</v>
      </c>
      <c r="I16" s="36">
        <f>[3]Анализ!$I$15</f>
        <v>985.55447158619063</v>
      </c>
      <c r="J16" s="36">
        <f>[3]Анализ!$J$15</f>
        <v>985.55447158619063</v>
      </c>
      <c r="K16" s="36">
        <f>[3]Анализ!$K$15</f>
        <v>985.55447158619063</v>
      </c>
      <c r="L16" s="36">
        <f>[3]Анализ!$L$15</f>
        <v>985.55447158619063</v>
      </c>
      <c r="M16" s="36">
        <f>[3]Анализ!$M$15</f>
        <v>985.55447158619063</v>
      </c>
      <c r="N16" s="36">
        <f>[3]Анализ!$N$15</f>
        <v>985.55447158619063</v>
      </c>
      <c r="O16" s="36">
        <f>[3]Анализ!$O$15</f>
        <v>985.55447158619063</v>
      </c>
    </row>
    <row r="17" spans="1:16"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c r="P17" s="30"/>
    </row>
    <row r="18" spans="1:16" ht="12.75" customHeight="1" x14ac:dyDescent="0.25">
      <c r="A18" s="38"/>
      <c r="B18" s="39"/>
      <c r="C18" s="40"/>
      <c r="D18" s="41"/>
      <c r="E18" s="41"/>
      <c r="F18" s="41"/>
      <c r="G18" s="41"/>
      <c r="H18" s="41"/>
      <c r="I18" s="41"/>
    </row>
    <row r="19" spans="1:16" ht="12.75" customHeight="1" x14ac:dyDescent="0.25">
      <c r="A19" s="64" t="s">
        <v>63</v>
      </c>
      <c r="B19" s="65"/>
      <c r="C19" s="65"/>
      <c r="D19" s="65"/>
      <c r="E19" s="65"/>
      <c r="F19" s="65"/>
      <c r="G19" s="65"/>
      <c r="H19" s="65"/>
      <c r="I19" s="65"/>
      <c r="J19" s="65"/>
      <c r="K19" s="65"/>
      <c r="L19" s="65"/>
      <c r="M19" s="65"/>
      <c r="N19" s="65"/>
      <c r="O19" s="65"/>
    </row>
    <row r="20" spans="1:16" ht="12.75" customHeight="1" x14ac:dyDescent="0.25">
      <c r="A20" s="66" t="s">
        <v>41</v>
      </c>
      <c r="B20" s="66" t="s">
        <v>42</v>
      </c>
      <c r="C20" s="66" t="s">
        <v>43</v>
      </c>
      <c r="D20" s="66">
        <f>Титульный!B5</f>
        <v>2024</v>
      </c>
      <c r="E20" s="66"/>
      <c r="F20" s="66"/>
      <c r="G20" s="66"/>
      <c r="H20" s="66"/>
      <c r="I20" s="66"/>
      <c r="J20" s="66"/>
      <c r="K20" s="66"/>
      <c r="L20" s="66"/>
      <c r="M20" s="66"/>
      <c r="N20" s="66"/>
      <c r="O20" s="66"/>
    </row>
    <row r="21" spans="1:16" ht="12.75" customHeight="1" x14ac:dyDescent="0.25">
      <c r="A21" s="66"/>
      <c r="B21" s="66"/>
      <c r="C21" s="66"/>
      <c r="D21" s="32" t="s">
        <v>44</v>
      </c>
      <c r="E21" s="32" t="s">
        <v>45</v>
      </c>
      <c r="F21" s="32" t="s">
        <v>46</v>
      </c>
      <c r="G21" s="32" t="s">
        <v>47</v>
      </c>
      <c r="H21" s="32" t="s">
        <v>48</v>
      </c>
      <c r="I21" s="32" t="s">
        <v>49</v>
      </c>
      <c r="J21" s="32" t="s">
        <v>50</v>
      </c>
      <c r="K21" s="32" t="s">
        <v>51</v>
      </c>
      <c r="L21" s="32" t="s">
        <v>52</v>
      </c>
      <c r="M21" s="32" t="s">
        <v>53</v>
      </c>
      <c r="N21" s="32" t="s">
        <v>54</v>
      </c>
      <c r="O21" s="32" t="s">
        <v>55</v>
      </c>
    </row>
    <row r="22" spans="1:16" ht="12.75" customHeight="1" x14ac:dyDescent="0.25">
      <c r="A22" s="33" t="s">
        <v>64</v>
      </c>
      <c r="B22" s="34" t="s">
        <v>57</v>
      </c>
      <c r="C22" s="35" t="s">
        <v>58</v>
      </c>
      <c r="D22" s="36">
        <f>[11]Топливо!$R$200</f>
        <v>1029.7997880558059</v>
      </c>
      <c r="E22" s="36">
        <f>[11]Топливо!$X$200</f>
        <v>1029.4483538911334</v>
      </c>
      <c r="F22" s="36">
        <f>[11]Топливо!$AD$200</f>
        <v>1031.0487015455369</v>
      </c>
      <c r="G22" s="36">
        <f>[11]Топливо!$AJ$200</f>
        <v>1029.1698588670138</v>
      </c>
      <c r="H22" s="36">
        <f>[11]Топливо!$AP$200</f>
        <v>1028.3956700828239</v>
      </c>
      <c r="I22" s="36">
        <f>[11]Топливо!$AV$200</f>
        <v>1029.2196174060325</v>
      </c>
      <c r="J22" s="47">
        <f>[11]Топливо!$BB$200</f>
        <v>1143.0898944116348</v>
      </c>
      <c r="K22" s="47">
        <f>[11]Топливо!$BH$200</f>
        <v>1143.3594906741716</v>
      </c>
      <c r="L22" s="47">
        <f>[11]Топливо!$BN$200</f>
        <v>1144.44354575387</v>
      </c>
      <c r="M22" s="47">
        <f>[11]Топливо!$BT$200</f>
        <v>1144.3991656378373</v>
      </c>
      <c r="N22" s="47">
        <f>[11]Топливо!$BZ$200</f>
        <v>1144.097070430159</v>
      </c>
      <c r="O22" s="47">
        <f>[11]Топливо!$CF$200</f>
        <v>1144.4353024665311</v>
      </c>
    </row>
    <row r="23" spans="1:16" x14ac:dyDescent="0.25">
      <c r="A23" s="33"/>
      <c r="B23" s="37" t="s">
        <v>65</v>
      </c>
      <c r="C23" s="35" t="s">
        <v>58</v>
      </c>
      <c r="D23" s="36">
        <f>[11]Топливо!$R$170</f>
        <v>960.85868042598679</v>
      </c>
      <c r="E23" s="36">
        <f>[11]Топливо!$X$170</f>
        <v>960.53023728143296</v>
      </c>
      <c r="F23" s="36">
        <f>[11]Топливо!$AD$170</f>
        <v>962.02588929489411</v>
      </c>
      <c r="G23" s="36">
        <f>[11]Топливо!$AJ$170</f>
        <v>960.26996155795678</v>
      </c>
      <c r="H23" s="36">
        <f>[11]Топливо!$AP$170</f>
        <v>959.54642063815311</v>
      </c>
      <c r="I23" s="36">
        <f>[11]Топливо!$AV$170</f>
        <v>960.31646486545083</v>
      </c>
      <c r="J23" s="47">
        <f>[11]Топливо!$BB$170</f>
        <v>1066.6242003847053</v>
      </c>
      <c r="K23" s="47">
        <f>[11]Топливо!$BH$170</f>
        <v>1066.8761595085716</v>
      </c>
      <c r="L23" s="47">
        <f>[11]Топливо!$BN$170</f>
        <v>1067.8892950970749</v>
      </c>
      <c r="M23" s="47">
        <f>[11]Топливо!$BT$170</f>
        <v>1067.847818353119</v>
      </c>
      <c r="N23" s="47">
        <f>[11]Топливо!$BZ$170</f>
        <v>1067.5654863833261</v>
      </c>
      <c r="O23" s="47">
        <f>[11]Топливо!$CF$170</f>
        <v>1067.881591090216</v>
      </c>
    </row>
    <row r="24" spans="1:16" x14ac:dyDescent="0.25">
      <c r="A24" s="38"/>
      <c r="B24" s="39"/>
      <c r="C24" s="40"/>
      <c r="D24" s="42"/>
      <c r="E24" s="42"/>
      <c r="F24" s="42"/>
      <c r="G24" s="42"/>
      <c r="H24" s="42"/>
      <c r="I24" s="42"/>
      <c r="J24" s="43"/>
      <c r="K24" s="43"/>
      <c r="L24" s="43"/>
      <c r="M24" s="43"/>
      <c r="N24" s="43"/>
      <c r="O24" s="43"/>
    </row>
    <row r="25" spans="1:16" x14ac:dyDescent="0.25">
      <c r="A25" s="68" t="s">
        <v>66</v>
      </c>
      <c r="B25" s="68"/>
      <c r="C25" s="68"/>
      <c r="D25" s="68"/>
      <c r="E25" s="68"/>
      <c r="F25" s="68"/>
      <c r="G25" s="68"/>
      <c r="H25" s="68"/>
      <c r="I25" s="68"/>
      <c r="J25" s="68"/>
      <c r="K25" s="68"/>
      <c r="L25" s="68"/>
      <c r="M25" s="68"/>
      <c r="N25" s="68"/>
      <c r="O25" s="68"/>
    </row>
    <row r="26" spans="1:16" x14ac:dyDescent="0.25">
      <c r="A26" s="68" t="s">
        <v>74</v>
      </c>
      <c r="B26" s="68"/>
      <c r="C26" s="68"/>
      <c r="D26" s="68"/>
      <c r="E26" s="68"/>
      <c r="F26" s="68"/>
      <c r="G26" s="68"/>
      <c r="H26" s="68"/>
      <c r="I26" s="68"/>
      <c r="J26" s="68"/>
      <c r="K26" s="68"/>
      <c r="L26" s="68"/>
      <c r="M26" s="68"/>
      <c r="N26" s="68"/>
      <c r="O26" s="68"/>
    </row>
    <row r="27" spans="1:16" ht="39" customHeight="1" x14ac:dyDescent="0.25">
      <c r="A27" s="67" t="s">
        <v>75</v>
      </c>
      <c r="B27" s="67"/>
      <c r="C27" s="67"/>
      <c r="D27" s="67"/>
      <c r="E27" s="67"/>
      <c r="F27" s="67"/>
      <c r="G27" s="67"/>
      <c r="H27" s="67"/>
      <c r="I27" s="67"/>
      <c r="J27" s="67"/>
      <c r="K27" s="67"/>
      <c r="L27" s="67"/>
      <c r="M27" s="67"/>
      <c r="N27" s="67"/>
      <c r="O27" s="67"/>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49" t="s">
        <v>39</v>
      </c>
      <c r="B4" s="49"/>
      <c r="C4" s="49"/>
      <c r="D4" s="49"/>
      <c r="E4" s="49"/>
      <c r="F4" s="49"/>
      <c r="G4" s="49"/>
      <c r="H4" s="49"/>
      <c r="I4" s="49"/>
      <c r="J4" s="49"/>
      <c r="K4" s="49"/>
      <c r="L4" s="49"/>
      <c r="M4" s="49"/>
      <c r="N4" s="49"/>
      <c r="O4" s="49"/>
    </row>
    <row r="5" spans="1:15" ht="12.75" customHeight="1" x14ac:dyDescent="0.25">
      <c r="A5" s="49" t="str">
        <f>Титульный!$C$17</f>
        <v>Тюменская ТЭЦ-1 без ДПМ/НВ</v>
      </c>
      <c r="B5" s="49"/>
      <c r="C5" s="49"/>
      <c r="D5" s="49"/>
      <c r="E5" s="49"/>
      <c r="F5" s="49"/>
      <c r="G5" s="49"/>
      <c r="H5" s="49"/>
      <c r="I5" s="49"/>
      <c r="J5" s="49"/>
      <c r="K5" s="49"/>
      <c r="L5" s="49"/>
      <c r="M5" s="49"/>
      <c r="N5" s="49"/>
      <c r="O5" s="49"/>
    </row>
    <row r="7" spans="1:15" ht="12.75" customHeight="1" x14ac:dyDescent="0.25">
      <c r="A7" s="64" t="s">
        <v>40</v>
      </c>
      <c r="B7" s="65"/>
      <c r="C7" s="65"/>
      <c r="D7" s="65"/>
      <c r="E7" s="65"/>
      <c r="F7" s="65"/>
      <c r="G7" s="65"/>
      <c r="H7" s="65"/>
      <c r="I7" s="65"/>
      <c r="J7" s="65"/>
      <c r="K7" s="65"/>
      <c r="L7" s="65"/>
      <c r="M7" s="65"/>
      <c r="N7" s="65"/>
      <c r="O7" s="65"/>
    </row>
    <row r="8" spans="1:15" s="1" customFormat="1" ht="12.75" customHeight="1" x14ac:dyDescent="0.25">
      <c r="A8" s="66" t="s">
        <v>41</v>
      </c>
      <c r="B8" s="66" t="s">
        <v>42</v>
      </c>
      <c r="C8" s="66" t="s">
        <v>43</v>
      </c>
      <c r="D8" s="66">
        <f>D14-1</f>
        <v>2022</v>
      </c>
      <c r="E8" s="66"/>
      <c r="F8" s="66"/>
      <c r="G8" s="66"/>
      <c r="H8" s="66"/>
      <c r="I8" s="66"/>
      <c r="J8" s="66"/>
      <c r="K8" s="66"/>
      <c r="L8" s="66"/>
      <c r="M8" s="66"/>
      <c r="N8" s="66"/>
      <c r="O8" s="66"/>
    </row>
    <row r="9" spans="1:15" s="1" customFormat="1" x14ac:dyDescent="0.25">
      <c r="A9" s="66"/>
      <c r="B9" s="66"/>
      <c r="C9" s="66"/>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[2]Приложение_07122021!$D$287</f>
        <v>831.24718847955194</v>
      </c>
      <c r="E10" s="36">
        <f>[2]Приложение_07122021!$E$287</f>
        <v>831.24718847955194</v>
      </c>
      <c r="F10" s="36">
        <f>[2]Приложение_07122021!$F$287</f>
        <v>831.24718847955194</v>
      </c>
      <c r="G10" s="36">
        <f>[2]Приложение_07122021!$G$287</f>
        <v>831.24718847955194</v>
      </c>
      <c r="H10" s="36">
        <f>[2]Приложение_07122021!$H$287</f>
        <v>831.24718847955194</v>
      </c>
      <c r="I10" s="36">
        <f>[2]Приложение_07122021!$I$287</f>
        <v>831.24718847955194</v>
      </c>
      <c r="J10" s="36">
        <f>[2]Приложение_07122021!$J$287</f>
        <v>916.66191439450336</v>
      </c>
      <c r="K10" s="36">
        <f>[2]Приложение_07122021!$K$287</f>
        <v>916.66191439450336</v>
      </c>
      <c r="L10" s="36">
        <f>[2]Приложение_07122021!$L$287</f>
        <v>916.66191439450336</v>
      </c>
      <c r="M10" s="36">
        <f>[2]Приложение_07122021!$M$287</f>
        <v>916.66191439450336</v>
      </c>
      <c r="N10" s="36">
        <f>[2]Приложение_07122021!$N$287</f>
        <v>916.66191439450336</v>
      </c>
      <c r="O10" s="36">
        <f>[2]Приложение_07122021!$O$287</f>
        <v>916.66191439450336</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4" t="s">
        <v>61</v>
      </c>
      <c r="B13" s="65"/>
      <c r="C13" s="65"/>
      <c r="D13" s="65"/>
      <c r="E13" s="65"/>
      <c r="F13" s="65"/>
      <c r="G13" s="65"/>
      <c r="H13" s="65"/>
      <c r="I13" s="65"/>
      <c r="J13" s="65"/>
      <c r="K13" s="65"/>
      <c r="L13" s="65"/>
      <c r="M13" s="65"/>
      <c r="N13" s="65"/>
      <c r="O13" s="65"/>
    </row>
    <row r="14" spans="1:15" ht="12.75" customHeight="1" x14ac:dyDescent="0.25">
      <c r="A14" s="66" t="s">
        <v>41</v>
      </c>
      <c r="B14" s="66" t="s">
        <v>42</v>
      </c>
      <c r="C14" s="66" t="s">
        <v>43</v>
      </c>
      <c r="D14" s="66">
        <f>D20-1</f>
        <v>2023</v>
      </c>
      <c r="E14" s="66"/>
      <c r="F14" s="66"/>
      <c r="G14" s="66"/>
      <c r="H14" s="66"/>
      <c r="I14" s="66"/>
      <c r="J14" s="66"/>
      <c r="K14" s="66"/>
      <c r="L14" s="66"/>
      <c r="M14" s="66"/>
      <c r="N14" s="66"/>
      <c r="O14" s="66"/>
    </row>
    <row r="15" spans="1:15" ht="12.75" customHeight="1" x14ac:dyDescent="0.25">
      <c r="A15" s="66"/>
      <c r="B15" s="66"/>
      <c r="C15" s="66"/>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[3]Анализ!$D$7</f>
        <v>1001.2309259995125</v>
      </c>
      <c r="E16" s="36">
        <f>[3]Анализ!$E$7</f>
        <v>1001.2309259995125</v>
      </c>
      <c r="F16" s="36">
        <f>[3]Анализ!$F$7</f>
        <v>1001.2309259995125</v>
      </c>
      <c r="G16" s="36">
        <f>[3]Анализ!$G$7</f>
        <v>1001.2309259995125</v>
      </c>
      <c r="H16" s="36">
        <f>[3]Анализ!$H$7</f>
        <v>1001.2309259995125</v>
      </c>
      <c r="I16" s="36">
        <f>[3]Анализ!$I$7</f>
        <v>1001.2309259995125</v>
      </c>
      <c r="J16" s="36">
        <f>[3]Анализ!$J$7</f>
        <v>1001.2309259995125</v>
      </c>
      <c r="K16" s="36">
        <f>[3]Анализ!$K$7</f>
        <v>1001.2309259995125</v>
      </c>
      <c r="L16" s="36">
        <f>[3]Анализ!$L$7</f>
        <v>1001.2309259995125</v>
      </c>
      <c r="M16" s="36">
        <f>[3]Анализ!$M$7</f>
        <v>1001.2309259995125</v>
      </c>
      <c r="N16" s="36">
        <f>[3]Анализ!$N$7</f>
        <v>1001.2309259995125</v>
      </c>
      <c r="O16" s="36">
        <f>[3]Анализ!$O$7</f>
        <v>1001.2309259995125</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4" t="s">
        <v>63</v>
      </c>
      <c r="B19" s="65"/>
      <c r="C19" s="65"/>
      <c r="D19" s="65"/>
      <c r="E19" s="65"/>
      <c r="F19" s="65"/>
      <c r="G19" s="65"/>
      <c r="H19" s="65"/>
      <c r="I19" s="65"/>
      <c r="J19" s="65"/>
      <c r="K19" s="65"/>
      <c r="L19" s="65"/>
      <c r="M19" s="65"/>
      <c r="N19" s="65"/>
      <c r="O19" s="65"/>
    </row>
    <row r="20" spans="1:15" ht="12.75" customHeight="1" x14ac:dyDescent="0.25">
      <c r="A20" s="66" t="s">
        <v>41</v>
      </c>
      <c r="B20" s="66" t="s">
        <v>42</v>
      </c>
      <c r="C20" s="66" t="s">
        <v>43</v>
      </c>
      <c r="D20" s="66">
        <f>Титульный!B5</f>
        <v>2024</v>
      </c>
      <c r="E20" s="66"/>
      <c r="F20" s="66"/>
      <c r="G20" s="66"/>
      <c r="H20" s="66"/>
      <c r="I20" s="66"/>
      <c r="J20" s="66"/>
      <c r="K20" s="66"/>
      <c r="L20" s="66"/>
      <c r="M20" s="66"/>
      <c r="N20" s="66"/>
      <c r="O20" s="66"/>
    </row>
    <row r="21" spans="1:15" ht="12.75" customHeight="1" x14ac:dyDescent="0.25">
      <c r="A21" s="66"/>
      <c r="B21" s="66"/>
      <c r="C21" s="66"/>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[12]Топливо!$R$200</f>
        <v>993.06462016038301</v>
      </c>
      <c r="E22" s="36">
        <f>[12]Топливо!$X$200</f>
        <v>993.51880458342748</v>
      </c>
      <c r="F22" s="36">
        <f>[12]Топливо!$AD$200</f>
        <v>994.39278742747297</v>
      </c>
      <c r="G22" s="36">
        <f>[12]Топливо!$AJ$200</f>
        <v>993.26680795254276</v>
      </c>
      <c r="H22" s="36">
        <f>[12]Топливо!$AP$200</f>
        <v>993.32171426725972</v>
      </c>
      <c r="I22" s="36">
        <f>[12]Топливо!$AV$200</f>
        <v>994.08492136442806</v>
      </c>
      <c r="J22" s="47">
        <f>[12]Топливо!$BB$200</f>
        <v>1106.6541867546807</v>
      </c>
      <c r="K22" s="47">
        <f>[12]Топливо!$BH$200</f>
        <v>1105.1540033147928</v>
      </c>
      <c r="L22" s="47">
        <f>[12]Топливо!$BN$200</f>
        <v>1105.1847530205403</v>
      </c>
      <c r="M22" s="47">
        <f>[12]Топливо!$BT$200</f>
        <v>1105.357151073161</v>
      </c>
      <c r="N22" s="47">
        <f>[12]Топливо!$BZ$200</f>
        <v>1105.3108062511692</v>
      </c>
      <c r="O22" s="47">
        <f>[12]Топливо!$CF$200</f>
        <v>1104.8674503968755</v>
      </c>
    </row>
    <row r="23" spans="1:15" x14ac:dyDescent="0.25">
      <c r="A23" s="33"/>
      <c r="B23" s="37" t="s">
        <v>65</v>
      </c>
      <c r="C23" s="35" t="s">
        <v>58</v>
      </c>
      <c r="D23" s="36">
        <f>[12]Топливо!$R$170</f>
        <v>926.52674781344194</v>
      </c>
      <c r="E23" s="36">
        <f>[12]Топливо!$X$170</f>
        <v>926.95121923684803</v>
      </c>
      <c r="F23" s="36">
        <f>[12]Топливо!$AD$170</f>
        <v>927.76802563315221</v>
      </c>
      <c r="G23" s="36">
        <f>[12]Топливо!$AJ$170</f>
        <v>926.71570836686226</v>
      </c>
      <c r="H23" s="36">
        <f>[12]Топливо!$AP$170</f>
        <v>926.76702267968187</v>
      </c>
      <c r="I23" s="36">
        <f>[12]Топливо!$AV$170</f>
        <v>927.48030034058684</v>
      </c>
      <c r="J23" s="47">
        <f>[12]Топливо!$BB$170</f>
        <v>1032.5721371539073</v>
      </c>
      <c r="K23" s="47">
        <f>[12]Топливо!$BH$170</f>
        <v>1031.1700965558812</v>
      </c>
      <c r="L23" s="47">
        <f>[12]Топливо!$BN$170</f>
        <v>1031.1988345986358</v>
      </c>
      <c r="M23" s="47">
        <f>[12]Топливо!$BT$170</f>
        <v>1031.3599542739823</v>
      </c>
      <c r="N23" s="47">
        <f>[12]Топливо!$BZ$170</f>
        <v>1031.3166413562328</v>
      </c>
      <c r="O23" s="47">
        <f>[12]Топливо!$CF$170</f>
        <v>1030.9022900905379</v>
      </c>
    </row>
    <row r="24" spans="1:15" x14ac:dyDescent="0.25">
      <c r="A24" s="38"/>
      <c r="B24" s="39"/>
      <c r="C24" s="40"/>
      <c r="D24" s="41"/>
      <c r="E24" s="41"/>
      <c r="F24" s="41"/>
      <c r="G24" s="41"/>
      <c r="H24" s="42"/>
      <c r="I24" s="42"/>
      <c r="J24" s="43"/>
      <c r="K24" s="43"/>
      <c r="L24" s="43"/>
      <c r="M24" s="43"/>
      <c r="N24" s="43"/>
      <c r="O24" s="43"/>
    </row>
    <row r="25" spans="1:15" x14ac:dyDescent="0.25">
      <c r="A25" s="68" t="s">
        <v>66</v>
      </c>
      <c r="B25" s="68"/>
      <c r="C25" s="68"/>
      <c r="D25" s="68"/>
      <c r="E25" s="68"/>
      <c r="F25" s="68"/>
      <c r="G25" s="68"/>
      <c r="H25" s="68"/>
      <c r="I25" s="68"/>
      <c r="J25" s="68"/>
      <c r="K25" s="68"/>
      <c r="L25" s="68"/>
      <c r="M25" s="68"/>
      <c r="N25" s="68"/>
      <c r="O25" s="68"/>
    </row>
    <row r="26" spans="1:15" x14ac:dyDescent="0.25">
      <c r="A26" s="68" t="s">
        <v>74</v>
      </c>
      <c r="B26" s="68"/>
      <c r="C26" s="68"/>
      <c r="D26" s="68"/>
      <c r="E26" s="68"/>
      <c r="F26" s="68"/>
      <c r="G26" s="68"/>
      <c r="H26" s="68"/>
      <c r="I26" s="68"/>
      <c r="J26" s="68"/>
      <c r="K26" s="68"/>
      <c r="L26" s="68"/>
      <c r="M26" s="68"/>
      <c r="N26" s="68"/>
      <c r="O26" s="68"/>
    </row>
    <row r="27" spans="1:15" ht="39" customHeight="1" x14ac:dyDescent="0.25">
      <c r="A27" s="67" t="s">
        <v>75</v>
      </c>
      <c r="B27" s="67"/>
      <c r="C27" s="67"/>
      <c r="D27" s="67"/>
      <c r="E27" s="67"/>
      <c r="F27" s="67"/>
      <c r="G27" s="67"/>
      <c r="H27" s="67"/>
      <c r="I27" s="67"/>
      <c r="J27" s="67"/>
      <c r="K27" s="67"/>
      <c r="L27" s="67"/>
      <c r="M27" s="67"/>
      <c r="N27" s="67"/>
      <c r="O27" s="67"/>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P29"/>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49" t="s">
        <v>39</v>
      </c>
      <c r="B4" s="49"/>
      <c r="C4" s="49"/>
      <c r="D4" s="49"/>
      <c r="E4" s="49"/>
      <c r="F4" s="49"/>
      <c r="G4" s="49"/>
      <c r="H4" s="49"/>
      <c r="I4" s="49"/>
      <c r="J4" s="49"/>
      <c r="K4" s="49"/>
      <c r="L4" s="49"/>
      <c r="M4" s="49"/>
      <c r="N4" s="49"/>
      <c r="O4" s="49"/>
    </row>
    <row r="5" spans="1:15" ht="12.75" customHeight="1" x14ac:dyDescent="0.25">
      <c r="A5" s="49" t="str">
        <f>Титульный!$C$18</f>
        <v>Тюменская ТЭЦ-1 (БЛ 2) НВ</v>
      </c>
      <c r="B5" s="49"/>
      <c r="C5" s="49"/>
      <c r="D5" s="49"/>
      <c r="E5" s="49"/>
      <c r="F5" s="49"/>
      <c r="G5" s="49"/>
      <c r="H5" s="49"/>
      <c r="I5" s="49"/>
      <c r="J5" s="49"/>
      <c r="K5" s="49"/>
      <c r="L5" s="49"/>
      <c r="M5" s="49"/>
      <c r="N5" s="49"/>
      <c r="O5" s="49"/>
    </row>
    <row r="7" spans="1:15" ht="12.75" customHeight="1" x14ac:dyDescent="0.25">
      <c r="A7" s="64" t="s">
        <v>40</v>
      </c>
      <c r="B7" s="65"/>
      <c r="C7" s="65"/>
      <c r="D7" s="65"/>
      <c r="E7" s="65"/>
      <c r="F7" s="65"/>
      <c r="G7" s="65"/>
      <c r="H7" s="65"/>
      <c r="I7" s="65"/>
      <c r="J7" s="65"/>
      <c r="K7" s="65"/>
      <c r="L7" s="65"/>
      <c r="M7" s="65"/>
      <c r="N7" s="65"/>
      <c r="O7" s="65"/>
    </row>
    <row r="8" spans="1:15" s="1" customFormat="1" ht="12.75" customHeight="1" x14ac:dyDescent="0.25">
      <c r="A8" s="66" t="s">
        <v>41</v>
      </c>
      <c r="B8" s="66" t="s">
        <v>42</v>
      </c>
      <c r="C8" s="66" t="s">
        <v>43</v>
      </c>
      <c r="D8" s="66">
        <f>D14-1</f>
        <v>2022</v>
      </c>
      <c r="E8" s="66"/>
      <c r="F8" s="66"/>
      <c r="G8" s="66"/>
      <c r="H8" s="66"/>
      <c r="I8" s="66"/>
      <c r="J8" s="66"/>
      <c r="K8" s="66"/>
      <c r="L8" s="66"/>
      <c r="M8" s="66"/>
      <c r="N8" s="66"/>
      <c r="O8" s="66"/>
    </row>
    <row r="9" spans="1:15" s="1" customFormat="1" x14ac:dyDescent="0.25">
      <c r="A9" s="66"/>
      <c r="B9" s="66"/>
      <c r="C9" s="66"/>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[2]Приложение_07122021!$D$288</f>
        <v>829.96280231243691</v>
      </c>
      <c r="E10" s="36">
        <f>[2]Приложение_07122021!$E$288</f>
        <v>829.96280231243691</v>
      </c>
      <c r="F10" s="36">
        <f>[2]Приложение_07122021!$F$288</f>
        <v>829.96280231243691</v>
      </c>
      <c r="G10" s="36">
        <f>[2]Приложение_07122021!$G$288</f>
        <v>829.96280231243691</v>
      </c>
      <c r="H10" s="36">
        <f>[2]Приложение_07122021!$H$288</f>
        <v>829.96280231243691</v>
      </c>
      <c r="I10" s="36">
        <f>[2]Приложение_07122021!$I$288</f>
        <v>829.96280231243691</v>
      </c>
      <c r="J10" s="36">
        <f>[2]Приложение_07122021!$J$288</f>
        <v>891.22089549292502</v>
      </c>
      <c r="K10" s="36">
        <f>[2]Приложение_07122021!$K$288</f>
        <v>891.22089549292502</v>
      </c>
      <c r="L10" s="36">
        <f>[2]Приложение_07122021!$L$288</f>
        <v>891.22089549292502</v>
      </c>
      <c r="M10" s="36">
        <f>[2]Приложение_07122021!$M$288</f>
        <v>891.22089549292502</v>
      </c>
      <c r="N10" s="36">
        <f>[2]Приложение_07122021!$N$288</f>
        <v>891.22089549292502</v>
      </c>
      <c r="O10" s="36">
        <f>[2]Приложение_07122021!$O$288</f>
        <v>891.22089549292502</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4" t="s">
        <v>61</v>
      </c>
      <c r="B13" s="65"/>
      <c r="C13" s="65"/>
      <c r="D13" s="65"/>
      <c r="E13" s="65"/>
      <c r="F13" s="65"/>
      <c r="G13" s="65"/>
      <c r="H13" s="65"/>
      <c r="I13" s="65"/>
      <c r="J13" s="65"/>
      <c r="K13" s="65"/>
      <c r="L13" s="65"/>
      <c r="M13" s="65"/>
      <c r="N13" s="65"/>
      <c r="O13" s="65"/>
    </row>
    <row r="14" spans="1:15" ht="12.75" customHeight="1" x14ac:dyDescent="0.25">
      <c r="A14" s="66" t="s">
        <v>41</v>
      </c>
      <c r="B14" s="66" t="s">
        <v>42</v>
      </c>
      <c r="C14" s="66" t="s">
        <v>43</v>
      </c>
      <c r="D14" s="66">
        <f>D20-1</f>
        <v>2023</v>
      </c>
      <c r="E14" s="66"/>
      <c r="F14" s="66"/>
      <c r="G14" s="66"/>
      <c r="H14" s="66"/>
      <c r="I14" s="66"/>
      <c r="J14" s="66"/>
      <c r="K14" s="66"/>
      <c r="L14" s="66"/>
      <c r="M14" s="66"/>
      <c r="N14" s="66"/>
      <c r="O14" s="66"/>
    </row>
    <row r="15" spans="1:15" ht="12.75" customHeight="1" x14ac:dyDescent="0.25">
      <c r="A15" s="66"/>
      <c r="B15" s="66"/>
      <c r="C15" s="66"/>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[3]Анализ!$D$8</f>
        <v>972.98241435459613</v>
      </c>
      <c r="E16" s="36">
        <f>[3]Анализ!$E$8</f>
        <v>972.98241435459613</v>
      </c>
      <c r="F16" s="36">
        <f>[3]Анализ!$F$8</f>
        <v>972.98241435459613</v>
      </c>
      <c r="G16" s="36">
        <f>[3]Анализ!$G$8</f>
        <v>972.98241435459613</v>
      </c>
      <c r="H16" s="36">
        <f>[3]Анализ!$H$8</f>
        <v>972.98241435459613</v>
      </c>
      <c r="I16" s="36">
        <f>[3]Анализ!$I$8</f>
        <v>972.98241435459613</v>
      </c>
      <c r="J16" s="36">
        <f>[3]Анализ!$J$8</f>
        <v>972.98241435459613</v>
      </c>
      <c r="K16" s="36">
        <f>[3]Анализ!$K$8</f>
        <v>972.98241435459613</v>
      </c>
      <c r="L16" s="36">
        <f>[3]Анализ!$L$8</f>
        <v>972.98241435459613</v>
      </c>
      <c r="M16" s="36">
        <f>[3]Анализ!$M$8</f>
        <v>972.98241435459613</v>
      </c>
      <c r="N16" s="36">
        <f>[3]Анализ!$N$8</f>
        <v>972.98241435459613</v>
      </c>
      <c r="O16" s="36">
        <f>[3]Анализ!$O$8</f>
        <v>972.98241435459613</v>
      </c>
    </row>
    <row r="17" spans="1:16"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6" ht="12.75" customHeight="1" x14ac:dyDescent="0.25">
      <c r="A18" s="38"/>
      <c r="B18" s="39"/>
      <c r="C18" s="40"/>
      <c r="D18" s="41"/>
      <c r="E18" s="41"/>
      <c r="F18" s="41"/>
      <c r="G18" s="41"/>
      <c r="H18" s="41"/>
      <c r="I18" s="41"/>
    </row>
    <row r="19" spans="1:16" ht="12.75" customHeight="1" x14ac:dyDescent="0.25">
      <c r="A19" s="64" t="s">
        <v>63</v>
      </c>
      <c r="B19" s="65"/>
      <c r="C19" s="65"/>
      <c r="D19" s="65"/>
      <c r="E19" s="65"/>
      <c r="F19" s="65"/>
      <c r="G19" s="65"/>
      <c r="H19" s="65"/>
      <c r="I19" s="65"/>
      <c r="J19" s="65"/>
      <c r="K19" s="65"/>
      <c r="L19" s="65"/>
      <c r="M19" s="65"/>
      <c r="N19" s="65"/>
      <c r="O19" s="65"/>
      <c r="P19" s="44"/>
    </row>
    <row r="20" spans="1:16" ht="12.75" customHeight="1" x14ac:dyDescent="0.25">
      <c r="A20" s="66" t="s">
        <v>41</v>
      </c>
      <c r="B20" s="66" t="s">
        <v>42</v>
      </c>
      <c r="C20" s="66" t="s">
        <v>43</v>
      </c>
      <c r="D20" s="66">
        <f>Титульный!B5</f>
        <v>2024</v>
      </c>
      <c r="E20" s="66"/>
      <c r="F20" s="66"/>
      <c r="G20" s="66"/>
      <c r="H20" s="66"/>
      <c r="I20" s="66"/>
      <c r="J20" s="66"/>
      <c r="K20" s="66"/>
      <c r="L20" s="66"/>
      <c r="M20" s="66"/>
      <c r="N20" s="66"/>
      <c r="O20" s="66"/>
    </row>
    <row r="21" spans="1:16" ht="12.75" customHeight="1" x14ac:dyDescent="0.25">
      <c r="A21" s="66"/>
      <c r="B21" s="66"/>
      <c r="C21" s="66"/>
      <c r="D21" s="32" t="s">
        <v>44</v>
      </c>
      <c r="E21" s="32" t="s">
        <v>45</v>
      </c>
      <c r="F21" s="32" t="s">
        <v>46</v>
      </c>
      <c r="G21" s="32" t="s">
        <v>47</v>
      </c>
      <c r="H21" s="32" t="s">
        <v>48</v>
      </c>
      <c r="I21" s="32" t="s">
        <v>49</v>
      </c>
      <c r="J21" s="32" t="s">
        <v>50</v>
      </c>
      <c r="K21" s="32" t="s">
        <v>51</v>
      </c>
      <c r="L21" s="32" t="s">
        <v>52</v>
      </c>
      <c r="M21" s="32" t="s">
        <v>53</v>
      </c>
      <c r="N21" s="32" t="s">
        <v>54</v>
      </c>
      <c r="O21" s="32" t="s">
        <v>55</v>
      </c>
    </row>
    <row r="22" spans="1:16" ht="12.75" customHeight="1" x14ac:dyDescent="0.25">
      <c r="A22" s="33" t="s">
        <v>64</v>
      </c>
      <c r="B22" s="34" t="s">
        <v>57</v>
      </c>
      <c r="C22" s="35" t="s">
        <v>58</v>
      </c>
      <c r="D22" s="36">
        <f>[13]Топливо!$R$200</f>
        <v>1078.8990041476143</v>
      </c>
      <c r="E22" s="36">
        <f>[13]Топливо!$X$200</f>
        <v>1079.3129730857131</v>
      </c>
      <c r="F22" s="36">
        <f>[13]Топливо!$AD$200</f>
        <v>1080.2051568489512</v>
      </c>
      <c r="G22" s="36">
        <f>[13]Топливо!$AJ$200</f>
        <v>1079.1476541813183</v>
      </c>
      <c r="H22" s="36">
        <f>[13]Топливо!$AP$200</f>
        <v>1079.2062308348052</v>
      </c>
      <c r="I22" s="36">
        <f>[13]Топливо!$AV$200</f>
        <v>1079.776037513114</v>
      </c>
      <c r="J22" s="47">
        <f>[13]Топливо!$BB$200</f>
        <v>1201.6110823880069</v>
      </c>
      <c r="K22" s="47">
        <f>[13]Топливо!$BH$200</f>
        <v>1200.331211992547</v>
      </c>
      <c r="L22" s="47">
        <f>[13]Топливо!$BN$200</f>
        <v>1200.4099901776385</v>
      </c>
      <c r="M22" s="47">
        <f>[13]Топливо!$BT$200</f>
        <v>1200.8478464219363</v>
      </c>
      <c r="N22" s="47">
        <f>[13]Топливо!$BZ$200</f>
        <v>1200.8628651442568</v>
      </c>
      <c r="O22" s="47">
        <f>[13]Топливо!$CF$200</f>
        <v>1200.3615389445231</v>
      </c>
    </row>
    <row r="23" spans="1:16" x14ac:dyDescent="0.25">
      <c r="A23" s="33"/>
      <c r="B23" s="37" t="s">
        <v>65</v>
      </c>
      <c r="C23" s="35" t="s">
        <v>58</v>
      </c>
      <c r="D23" s="36">
        <f>[13]Топливо!$R$170</f>
        <v>1006.7457982687982</v>
      </c>
      <c r="E23" s="36">
        <f>[13]Топливо!$X$170</f>
        <v>1007.1326851268346</v>
      </c>
      <c r="F23" s="36">
        <f>[13]Топливо!$AD$170</f>
        <v>1007.9665017279917</v>
      </c>
      <c r="G23" s="36">
        <f>[13]Топливо!$AJ$170</f>
        <v>1006.9781814778676</v>
      </c>
      <c r="H23" s="36">
        <f>[13]Топливо!$AP$170</f>
        <v>1007.0329260138365</v>
      </c>
      <c r="I23" s="36">
        <f>[13]Топливо!$AV$170</f>
        <v>1007.5654556197326</v>
      </c>
      <c r="J23" s="47">
        <f>[13]Топливо!$BB$170</f>
        <v>1121.3168994280438</v>
      </c>
      <c r="K23" s="47">
        <f>[13]Топливо!$BH$170</f>
        <v>1120.1207588715392</v>
      </c>
      <c r="L23" s="47">
        <f>[13]Топливо!$BN$170</f>
        <v>1120.1943833435873</v>
      </c>
      <c r="M23" s="47">
        <f>[13]Топливо!$BT$170</f>
        <v>1120.6035947868563</v>
      </c>
      <c r="N23" s="47">
        <f>[13]Топливо!$BZ$170</f>
        <v>1120.617630975941</v>
      </c>
      <c r="O23" s="47">
        <f>[13]Топливо!$CF$170</f>
        <v>1120.1491018173112</v>
      </c>
    </row>
    <row r="24" spans="1:16" x14ac:dyDescent="0.25">
      <c r="A24" s="38"/>
      <c r="B24" s="39"/>
      <c r="C24" s="40"/>
      <c r="D24" s="41"/>
      <c r="E24" s="41"/>
      <c r="F24" s="41"/>
      <c r="G24" s="41"/>
      <c r="H24" s="42"/>
      <c r="I24" s="42"/>
      <c r="J24" s="43"/>
      <c r="K24" s="43"/>
      <c r="L24" s="43"/>
      <c r="M24" s="43"/>
      <c r="N24" s="43"/>
      <c r="O24" s="43"/>
    </row>
    <row r="25" spans="1:16" x14ac:dyDescent="0.25">
      <c r="A25" s="68" t="s">
        <v>66</v>
      </c>
      <c r="B25" s="68"/>
      <c r="C25" s="68"/>
      <c r="D25" s="68"/>
      <c r="E25" s="68"/>
      <c r="F25" s="68"/>
      <c r="G25" s="68"/>
      <c r="H25" s="68"/>
      <c r="I25" s="68"/>
      <c r="J25" s="68"/>
      <c r="K25" s="68"/>
      <c r="L25" s="68"/>
      <c r="M25" s="68"/>
      <c r="N25" s="68"/>
      <c r="O25" s="68"/>
    </row>
    <row r="26" spans="1:16" x14ac:dyDescent="0.25">
      <c r="A26" s="68" t="s">
        <v>74</v>
      </c>
      <c r="B26" s="68"/>
      <c r="C26" s="68"/>
      <c r="D26" s="68"/>
      <c r="E26" s="68"/>
      <c r="F26" s="68"/>
      <c r="G26" s="68"/>
      <c r="H26" s="68"/>
      <c r="I26" s="68"/>
      <c r="J26" s="68"/>
      <c r="K26" s="68"/>
      <c r="L26" s="68"/>
      <c r="M26" s="68"/>
      <c r="N26" s="68"/>
      <c r="O26" s="68"/>
    </row>
    <row r="27" spans="1:16" ht="39" customHeight="1" x14ac:dyDescent="0.25">
      <c r="A27" s="67" t="s">
        <v>75</v>
      </c>
      <c r="B27" s="67"/>
      <c r="C27" s="67"/>
      <c r="D27" s="67"/>
      <c r="E27" s="67"/>
      <c r="F27" s="67"/>
      <c r="G27" s="67"/>
      <c r="H27" s="67"/>
      <c r="I27" s="67"/>
      <c r="J27" s="67"/>
      <c r="K27" s="67"/>
      <c r="L27" s="67"/>
      <c r="M27" s="67"/>
      <c r="N27" s="67"/>
      <c r="O27" s="67"/>
    </row>
    <row r="28" spans="1:16" x14ac:dyDescent="0.25">
      <c r="D28" s="30"/>
      <c r="E28" s="30"/>
      <c r="F28" s="30"/>
      <c r="G28" s="30"/>
      <c r="H28" s="30"/>
      <c r="I28" s="30"/>
      <c r="J28" s="30"/>
      <c r="K28" s="30"/>
      <c r="L28" s="30"/>
      <c r="M28" s="30"/>
      <c r="N28" s="30"/>
      <c r="O28" s="30"/>
    </row>
    <row r="29" spans="1:16" x14ac:dyDescent="0.25">
      <c r="D29" s="30"/>
      <c r="E29" s="30"/>
      <c r="F29" s="30"/>
      <c r="G29" s="30"/>
      <c r="H29" s="30"/>
      <c r="I29" s="30"/>
      <c r="J29" s="30"/>
      <c r="K29" s="30"/>
      <c r="L29" s="30"/>
      <c r="M29" s="30"/>
      <c r="N29" s="30"/>
      <c r="O29" s="30"/>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49" t="s">
        <v>39</v>
      </c>
      <c r="B4" s="49"/>
      <c r="C4" s="49"/>
      <c r="D4" s="49"/>
      <c r="E4" s="49"/>
      <c r="F4" s="49"/>
      <c r="G4" s="49"/>
      <c r="H4" s="49"/>
      <c r="I4" s="49"/>
      <c r="J4" s="49"/>
      <c r="K4" s="49"/>
      <c r="L4" s="49"/>
      <c r="M4" s="49"/>
      <c r="N4" s="49"/>
      <c r="O4" s="49"/>
    </row>
    <row r="5" spans="1:15" ht="12.75" customHeight="1" x14ac:dyDescent="0.25">
      <c r="A5" s="49" t="str">
        <f>Титульный!$C$19</f>
        <v>Тюменская ТЭЦ-2</v>
      </c>
      <c r="B5" s="49"/>
      <c r="C5" s="49"/>
      <c r="D5" s="49"/>
      <c r="E5" s="49"/>
      <c r="F5" s="49"/>
      <c r="G5" s="49"/>
      <c r="H5" s="49"/>
      <c r="I5" s="49"/>
      <c r="J5" s="49"/>
      <c r="K5" s="49"/>
      <c r="L5" s="49"/>
      <c r="M5" s="49"/>
      <c r="N5" s="49"/>
      <c r="O5" s="49"/>
    </row>
    <row r="7" spans="1:15" ht="12.75" customHeight="1" x14ac:dyDescent="0.25">
      <c r="A7" s="64" t="s">
        <v>40</v>
      </c>
      <c r="B7" s="65"/>
      <c r="C7" s="65"/>
      <c r="D7" s="65"/>
      <c r="E7" s="65"/>
      <c r="F7" s="65"/>
      <c r="G7" s="65"/>
      <c r="H7" s="65"/>
      <c r="I7" s="65"/>
      <c r="J7" s="65"/>
      <c r="K7" s="65"/>
      <c r="L7" s="65"/>
      <c r="M7" s="65"/>
      <c r="N7" s="65"/>
      <c r="O7" s="65"/>
    </row>
    <row r="8" spans="1:15" s="1" customFormat="1" ht="12.75" customHeight="1" x14ac:dyDescent="0.25">
      <c r="A8" s="66" t="s">
        <v>41</v>
      </c>
      <c r="B8" s="66" t="s">
        <v>42</v>
      </c>
      <c r="C8" s="66" t="s">
        <v>43</v>
      </c>
      <c r="D8" s="66">
        <f>D14-1</f>
        <v>2022</v>
      </c>
      <c r="E8" s="66"/>
      <c r="F8" s="66"/>
      <c r="G8" s="66"/>
      <c r="H8" s="66"/>
      <c r="I8" s="66"/>
      <c r="J8" s="66"/>
      <c r="K8" s="66"/>
      <c r="L8" s="66"/>
      <c r="M8" s="66"/>
      <c r="N8" s="66"/>
      <c r="O8" s="66"/>
    </row>
    <row r="9" spans="1:15" s="1" customFormat="1" x14ac:dyDescent="0.25">
      <c r="A9" s="66"/>
      <c r="B9" s="66"/>
      <c r="C9" s="66"/>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[2]Приложение_07122021!$D$289</f>
        <v>819.80691440465205</v>
      </c>
      <c r="E10" s="36">
        <f>[2]Приложение_07122021!$E$289</f>
        <v>819.80691440465205</v>
      </c>
      <c r="F10" s="36">
        <f>[2]Приложение_07122021!$F$289</f>
        <v>819.80691440465205</v>
      </c>
      <c r="G10" s="36">
        <f>[2]Приложение_07122021!$G$289</f>
        <v>819.80691440465205</v>
      </c>
      <c r="H10" s="36">
        <f>[2]Приложение_07122021!$H$289</f>
        <v>819.80691440465205</v>
      </c>
      <c r="I10" s="36">
        <f>[2]Приложение_07122021!$I$289</f>
        <v>819.80691440465205</v>
      </c>
      <c r="J10" s="36">
        <f>[2]Приложение_07122021!$J$289</f>
        <v>884.50223750494649</v>
      </c>
      <c r="K10" s="36">
        <f>[2]Приложение_07122021!$K$289</f>
        <v>884.50223750494649</v>
      </c>
      <c r="L10" s="36">
        <f>[2]Приложение_07122021!$L$289</f>
        <v>884.50223750494649</v>
      </c>
      <c r="M10" s="36">
        <f>[2]Приложение_07122021!$M$289</f>
        <v>884.50223750494649</v>
      </c>
      <c r="N10" s="36">
        <f>[2]Приложение_07122021!$N$289</f>
        <v>884.50223750494649</v>
      </c>
      <c r="O10" s="36">
        <f>[2]Приложение_07122021!$O$289</f>
        <v>884.50223750494649</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4" t="s">
        <v>61</v>
      </c>
      <c r="B13" s="65"/>
      <c r="C13" s="65"/>
      <c r="D13" s="65"/>
      <c r="E13" s="65"/>
      <c r="F13" s="65"/>
      <c r="G13" s="65"/>
      <c r="H13" s="65"/>
      <c r="I13" s="65"/>
      <c r="J13" s="65"/>
      <c r="K13" s="65"/>
      <c r="L13" s="65"/>
      <c r="M13" s="65"/>
      <c r="N13" s="65"/>
      <c r="O13" s="65"/>
    </row>
    <row r="14" spans="1:15" ht="12.75" customHeight="1" x14ac:dyDescent="0.25">
      <c r="A14" s="66" t="s">
        <v>41</v>
      </c>
      <c r="B14" s="66" t="s">
        <v>42</v>
      </c>
      <c r="C14" s="66" t="s">
        <v>43</v>
      </c>
      <c r="D14" s="66">
        <f>D20-1</f>
        <v>2023</v>
      </c>
      <c r="E14" s="66"/>
      <c r="F14" s="66"/>
      <c r="G14" s="66"/>
      <c r="H14" s="66"/>
      <c r="I14" s="66"/>
      <c r="J14" s="66"/>
      <c r="K14" s="66"/>
      <c r="L14" s="66"/>
      <c r="M14" s="66"/>
      <c r="N14" s="66"/>
      <c r="O14" s="66"/>
    </row>
    <row r="15" spans="1:15" ht="12.75" customHeight="1" x14ac:dyDescent="0.25">
      <c r="A15" s="66"/>
      <c r="B15" s="66"/>
      <c r="C15" s="66"/>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[3]Анализ!$D$9</f>
        <v>962.61555282882239</v>
      </c>
      <c r="E16" s="36">
        <f>[3]Анализ!$E$9</f>
        <v>962.61555282882239</v>
      </c>
      <c r="F16" s="36">
        <f>[3]Анализ!$F$9</f>
        <v>962.61555282882239</v>
      </c>
      <c r="G16" s="36">
        <f>[3]Анализ!$G$9</f>
        <v>962.61555282882239</v>
      </c>
      <c r="H16" s="36">
        <f>[3]Анализ!$H$9</f>
        <v>962.61555282882239</v>
      </c>
      <c r="I16" s="36">
        <f>[3]Анализ!$I$9</f>
        <v>962.61555282882239</v>
      </c>
      <c r="J16" s="36">
        <f>[3]Анализ!$J$9</f>
        <v>962.61555282882239</v>
      </c>
      <c r="K16" s="36">
        <f>[3]Анализ!$K$9</f>
        <v>962.61555282882239</v>
      </c>
      <c r="L16" s="36">
        <f>[3]Анализ!$L$9</f>
        <v>962.61555282882239</v>
      </c>
      <c r="M16" s="36">
        <f>[3]Анализ!$M$9</f>
        <v>962.61555282882239</v>
      </c>
      <c r="N16" s="36">
        <f>[3]Анализ!$N$9</f>
        <v>962.61555282882239</v>
      </c>
      <c r="O16" s="36">
        <f>[3]Анализ!$O$9</f>
        <v>962.61555282882239</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4" t="s">
        <v>63</v>
      </c>
      <c r="B19" s="65"/>
      <c r="C19" s="65"/>
      <c r="D19" s="65"/>
      <c r="E19" s="65"/>
      <c r="F19" s="65"/>
      <c r="G19" s="65"/>
      <c r="H19" s="65"/>
      <c r="I19" s="65"/>
      <c r="J19" s="65"/>
      <c r="K19" s="65"/>
      <c r="L19" s="65"/>
      <c r="M19" s="65"/>
      <c r="N19" s="65"/>
      <c r="O19" s="65"/>
    </row>
    <row r="20" spans="1:15" ht="12.75" customHeight="1" x14ac:dyDescent="0.25">
      <c r="A20" s="66" t="s">
        <v>41</v>
      </c>
      <c r="B20" s="66" t="s">
        <v>42</v>
      </c>
      <c r="C20" s="66" t="s">
        <v>43</v>
      </c>
      <c r="D20" s="66">
        <f>Титульный!B5</f>
        <v>2024</v>
      </c>
      <c r="E20" s="66"/>
      <c r="F20" s="66"/>
      <c r="G20" s="66"/>
      <c r="H20" s="66"/>
      <c r="I20" s="66"/>
      <c r="J20" s="66"/>
      <c r="K20" s="66"/>
      <c r="L20" s="66"/>
      <c r="M20" s="66"/>
      <c r="N20" s="66"/>
      <c r="O20" s="66"/>
    </row>
    <row r="21" spans="1:15" ht="12.75" customHeight="1" x14ac:dyDescent="0.25">
      <c r="A21" s="66"/>
      <c r="B21" s="66"/>
      <c r="C21" s="66"/>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[14]Топливо!$R$200</f>
        <v>1115.2138464526822</v>
      </c>
      <c r="E22" s="36">
        <f>[14]Топливо!$X$200</f>
        <v>1115.2544371571823</v>
      </c>
      <c r="F22" s="36">
        <f>[14]Топливо!$AD$200</f>
        <v>1114.6749054476952</v>
      </c>
      <c r="G22" s="36">
        <f>[14]Топливо!$AJ$200</f>
        <v>1116.4371491062598</v>
      </c>
      <c r="H22" s="36">
        <f>[14]Топливо!$AP$200</f>
        <v>1116.2481573903281</v>
      </c>
      <c r="I22" s="36">
        <f>[14]Топливо!$AV$200</f>
        <v>1113.5830633268567</v>
      </c>
      <c r="J22" s="47">
        <f>[14]Топливо!$BB$200</f>
        <v>1239.4912012854838</v>
      </c>
      <c r="K22" s="47">
        <f>[14]Топливо!$BH$200</f>
        <v>1239.9893451304974</v>
      </c>
      <c r="L22" s="47">
        <f>[14]Топливо!$BN$200</f>
        <v>1240.8879403396436</v>
      </c>
      <c r="M22" s="47">
        <f>[14]Топливо!$BT$200</f>
        <v>1239.2652064512818</v>
      </c>
      <c r="N22" s="47">
        <f>[14]Топливо!$BZ$200</f>
        <v>1239.1852908337301</v>
      </c>
      <c r="O22" s="47">
        <f>[14]Топливо!$CF$200</f>
        <v>1239.2460212185567</v>
      </c>
    </row>
    <row r="23" spans="1:15" x14ac:dyDescent="0.25">
      <c r="A23" s="33"/>
      <c r="B23" s="37" t="s">
        <v>65</v>
      </c>
      <c r="C23" s="35" t="s">
        <v>58</v>
      </c>
      <c r="D23" s="36">
        <f>[14]Топливо!$R$170</f>
        <v>1040.6849032268058</v>
      </c>
      <c r="E23" s="36">
        <f>[14]Топливо!$X$170</f>
        <v>1040.7228384646562</v>
      </c>
      <c r="F23" s="36">
        <f>[14]Топливо!$AD$170</f>
        <v>1040.181220044575</v>
      </c>
      <c r="G23" s="36">
        <f>[14]Топливо!$AJ$170</f>
        <v>1041.8281767348221</v>
      </c>
      <c r="H23" s="36">
        <f>[14]Топливо!$AP$170</f>
        <v>1041.6515489629232</v>
      </c>
      <c r="I23" s="36">
        <f>[14]Топливо!$AV$170</f>
        <v>1039.1608068475296</v>
      </c>
      <c r="J23" s="47">
        <f>[14]Топливо!$BB$170</f>
        <v>1156.7188797060596</v>
      </c>
      <c r="K23" s="47">
        <f>[14]Топливо!$BH$170</f>
        <v>1157.1844347013996</v>
      </c>
      <c r="L23" s="47">
        <f>[14]Топливо!$BN$170</f>
        <v>1158.0242433080782</v>
      </c>
      <c r="M23" s="47">
        <f>[14]Топливо!$BT$170</f>
        <v>1156.5076695806372</v>
      </c>
      <c r="N23" s="47">
        <f>[14]Топливо!$BZ$170</f>
        <v>1156.4329820875982</v>
      </c>
      <c r="O23" s="47">
        <f>[14]Топливо!$CF$170</f>
        <v>1156.4897394565951</v>
      </c>
    </row>
    <row r="24" spans="1:15" x14ac:dyDescent="0.25">
      <c r="A24" s="38"/>
      <c r="B24" s="39"/>
      <c r="C24" s="40"/>
      <c r="D24" s="41"/>
      <c r="E24" s="41"/>
      <c r="F24" s="41"/>
      <c r="G24" s="41"/>
      <c r="H24" s="42"/>
      <c r="I24" s="42"/>
      <c r="J24" s="43"/>
      <c r="K24" s="43"/>
      <c r="L24" s="43"/>
      <c r="M24" s="43"/>
      <c r="N24" s="43"/>
      <c r="O24" s="43"/>
    </row>
    <row r="25" spans="1:15" x14ac:dyDescent="0.25">
      <c r="A25" s="68" t="s">
        <v>66</v>
      </c>
      <c r="B25" s="68"/>
      <c r="C25" s="68"/>
      <c r="D25" s="68"/>
      <c r="E25" s="68"/>
      <c r="F25" s="68"/>
      <c r="G25" s="68"/>
      <c r="H25" s="68"/>
      <c r="I25" s="68"/>
      <c r="J25" s="68"/>
      <c r="K25" s="68"/>
      <c r="L25" s="68"/>
      <c r="M25" s="68"/>
      <c r="N25" s="68"/>
      <c r="O25" s="68"/>
    </row>
    <row r="26" spans="1:15" x14ac:dyDescent="0.25">
      <c r="A26" s="68" t="s">
        <v>74</v>
      </c>
      <c r="B26" s="68"/>
      <c r="C26" s="68"/>
      <c r="D26" s="68"/>
      <c r="E26" s="68"/>
      <c r="F26" s="68"/>
      <c r="G26" s="68"/>
      <c r="H26" s="68"/>
      <c r="I26" s="68"/>
      <c r="J26" s="68"/>
      <c r="K26" s="68"/>
      <c r="L26" s="68"/>
      <c r="M26" s="68"/>
      <c r="N26" s="68"/>
      <c r="O26" s="68"/>
    </row>
    <row r="27" spans="1:15" ht="39" customHeight="1" x14ac:dyDescent="0.25">
      <c r="A27" s="67" t="s">
        <v>75</v>
      </c>
      <c r="B27" s="67"/>
      <c r="C27" s="67"/>
      <c r="D27" s="67"/>
      <c r="E27" s="67"/>
      <c r="F27" s="67"/>
      <c r="G27" s="67"/>
      <c r="H27" s="67"/>
      <c r="I27" s="67"/>
      <c r="J27" s="67"/>
      <c r="K27" s="67"/>
      <c r="L27" s="67"/>
      <c r="M27" s="67"/>
      <c r="N27" s="67"/>
      <c r="O27" s="67"/>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49" t="s">
        <v>39</v>
      </c>
      <c r="B4" s="49"/>
      <c r="C4" s="49"/>
      <c r="D4" s="49"/>
      <c r="E4" s="49"/>
      <c r="F4" s="49"/>
      <c r="G4" s="49"/>
      <c r="H4" s="49"/>
      <c r="I4" s="49"/>
      <c r="J4" s="49"/>
      <c r="K4" s="49"/>
      <c r="L4" s="49"/>
      <c r="M4" s="49"/>
      <c r="N4" s="49"/>
      <c r="O4" s="49"/>
    </row>
    <row r="5" spans="1:15" ht="12.75" customHeight="1" x14ac:dyDescent="0.25">
      <c r="A5" s="49" t="str">
        <f>Титульный!$C$20</f>
        <v>Няганская ГРЭС (БЛ 1) НВ</v>
      </c>
      <c r="B5" s="49"/>
      <c r="C5" s="49"/>
      <c r="D5" s="49"/>
      <c r="E5" s="49"/>
      <c r="F5" s="49"/>
      <c r="G5" s="49"/>
      <c r="H5" s="49"/>
      <c r="I5" s="49"/>
      <c r="J5" s="49"/>
      <c r="K5" s="49"/>
      <c r="L5" s="49"/>
      <c r="M5" s="49"/>
      <c r="N5" s="49"/>
      <c r="O5" s="49"/>
    </row>
    <row r="7" spans="1:15" ht="12.75" customHeight="1" x14ac:dyDescent="0.25">
      <c r="A7" s="64" t="s">
        <v>40</v>
      </c>
      <c r="B7" s="65"/>
      <c r="C7" s="65"/>
      <c r="D7" s="65"/>
      <c r="E7" s="65"/>
      <c r="F7" s="65"/>
      <c r="G7" s="65"/>
      <c r="H7" s="65"/>
      <c r="I7" s="65"/>
      <c r="J7" s="65"/>
      <c r="K7" s="65"/>
      <c r="L7" s="65"/>
      <c r="M7" s="65"/>
      <c r="N7" s="65"/>
      <c r="O7" s="65"/>
    </row>
    <row r="8" spans="1:15" s="1" customFormat="1" ht="12.75" customHeight="1" x14ac:dyDescent="0.25">
      <c r="A8" s="66" t="s">
        <v>41</v>
      </c>
      <c r="B8" s="66" t="s">
        <v>42</v>
      </c>
      <c r="C8" s="66" t="s">
        <v>43</v>
      </c>
      <c r="D8" s="66">
        <f>D14-1</f>
        <v>2022</v>
      </c>
      <c r="E8" s="66"/>
      <c r="F8" s="66"/>
      <c r="G8" s="66"/>
      <c r="H8" s="66"/>
      <c r="I8" s="66"/>
      <c r="J8" s="66"/>
      <c r="K8" s="66"/>
      <c r="L8" s="66"/>
      <c r="M8" s="66"/>
      <c r="N8" s="66"/>
      <c r="O8" s="66"/>
    </row>
    <row r="9" spans="1:15" s="1" customFormat="1" x14ac:dyDescent="0.25">
      <c r="A9" s="66"/>
      <c r="B9" s="66"/>
      <c r="C9" s="66"/>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[2]Приложение_07122021!$D$290</f>
        <v>708.41779539040181</v>
      </c>
      <c r="E10" s="36">
        <f>[2]Приложение_07122021!$E$290</f>
        <v>708.41779539040181</v>
      </c>
      <c r="F10" s="36">
        <f>[2]Приложение_07122021!$F$290</f>
        <v>708.41779539040181</v>
      </c>
      <c r="G10" s="36">
        <f>[2]Приложение_07122021!$G$290</f>
        <v>708.41779539040181</v>
      </c>
      <c r="H10" s="36">
        <f>[2]Приложение_07122021!$H$290</f>
        <v>708.41779539040181</v>
      </c>
      <c r="I10" s="36">
        <f>[2]Приложение_07122021!$I$290</f>
        <v>708.41779539040181</v>
      </c>
      <c r="J10" s="36">
        <f>[2]Приложение_07122021!$J$290</f>
        <v>752.99766326478664</v>
      </c>
      <c r="K10" s="36">
        <f>[2]Приложение_07122021!$K$290</f>
        <v>752.99766326478664</v>
      </c>
      <c r="L10" s="36">
        <f>[2]Приложение_07122021!$L$290</f>
        <v>752.99766326478664</v>
      </c>
      <c r="M10" s="36">
        <f>[2]Приложение_07122021!$M$290</f>
        <v>752.99766326478664</v>
      </c>
      <c r="N10" s="36">
        <f>[2]Приложение_07122021!$N$290</f>
        <v>752.99766326478664</v>
      </c>
      <c r="O10" s="36">
        <f>[2]Приложение_07122021!$O$290</f>
        <v>752.99766326478664</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4" t="s">
        <v>61</v>
      </c>
      <c r="B13" s="65"/>
      <c r="C13" s="65"/>
      <c r="D13" s="65"/>
      <c r="E13" s="65"/>
      <c r="F13" s="65"/>
      <c r="G13" s="65"/>
      <c r="H13" s="65"/>
      <c r="I13" s="65"/>
      <c r="J13" s="65"/>
      <c r="K13" s="65"/>
      <c r="L13" s="65"/>
      <c r="M13" s="65"/>
      <c r="N13" s="65"/>
      <c r="O13" s="65"/>
    </row>
    <row r="14" spans="1:15" ht="12.75" customHeight="1" x14ac:dyDescent="0.25">
      <c r="A14" s="66" t="s">
        <v>41</v>
      </c>
      <c r="B14" s="66" t="s">
        <v>42</v>
      </c>
      <c r="C14" s="66" t="s">
        <v>43</v>
      </c>
      <c r="D14" s="66">
        <f>D20-1</f>
        <v>2023</v>
      </c>
      <c r="E14" s="66"/>
      <c r="F14" s="66"/>
      <c r="G14" s="66"/>
      <c r="H14" s="66"/>
      <c r="I14" s="66"/>
      <c r="J14" s="66"/>
      <c r="K14" s="66"/>
      <c r="L14" s="66"/>
      <c r="M14" s="66"/>
      <c r="N14" s="66"/>
      <c r="O14" s="66"/>
    </row>
    <row r="15" spans="1:15" ht="12.75" customHeight="1" x14ac:dyDescent="0.25">
      <c r="A15" s="66"/>
      <c r="B15" s="66"/>
      <c r="C15" s="66"/>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[3]Анализ!$D$10</f>
        <v>821.80614158237518</v>
      </c>
      <c r="E16" s="36">
        <f>[3]Анализ!$E$10</f>
        <v>821.80614158237518</v>
      </c>
      <c r="F16" s="36">
        <f>[3]Анализ!$F$10</f>
        <v>821.80614158237518</v>
      </c>
      <c r="G16" s="36">
        <f>[3]Анализ!$G$10</f>
        <v>821.80614158237518</v>
      </c>
      <c r="H16" s="36">
        <f>[3]Анализ!$H$10</f>
        <v>821.80614158237518</v>
      </c>
      <c r="I16" s="36">
        <f>[3]Анализ!$I$10</f>
        <v>821.80614158237518</v>
      </c>
      <c r="J16" s="36">
        <f>[3]Анализ!$J$10</f>
        <v>821.80614158237518</v>
      </c>
      <c r="K16" s="36">
        <f>[3]Анализ!$K$10</f>
        <v>821.80614158237518</v>
      </c>
      <c r="L16" s="36">
        <f>[3]Анализ!$L$10</f>
        <v>821.80614158237518</v>
      </c>
      <c r="M16" s="36">
        <f>[3]Анализ!$M$10</f>
        <v>821.80614158237518</v>
      </c>
      <c r="N16" s="36">
        <f>[3]Анализ!$N$10</f>
        <v>821.80614158237518</v>
      </c>
      <c r="O16" s="36">
        <f>[3]Анализ!$O$10</f>
        <v>821.80614158237518</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4" t="s">
        <v>63</v>
      </c>
      <c r="B19" s="65"/>
      <c r="C19" s="65"/>
      <c r="D19" s="65"/>
      <c r="E19" s="65"/>
      <c r="F19" s="65"/>
      <c r="G19" s="65"/>
      <c r="H19" s="65"/>
      <c r="I19" s="65"/>
      <c r="J19" s="65"/>
      <c r="K19" s="65"/>
      <c r="L19" s="65"/>
      <c r="M19" s="65"/>
      <c r="N19" s="65"/>
      <c r="O19" s="65"/>
    </row>
    <row r="20" spans="1:15" ht="12.75" customHeight="1" x14ac:dyDescent="0.25">
      <c r="A20" s="66" t="s">
        <v>41</v>
      </c>
      <c r="B20" s="66" t="s">
        <v>42</v>
      </c>
      <c r="C20" s="66" t="s">
        <v>43</v>
      </c>
      <c r="D20" s="66">
        <f>Титульный!B5</f>
        <v>2024</v>
      </c>
      <c r="E20" s="66"/>
      <c r="F20" s="66"/>
      <c r="G20" s="66"/>
      <c r="H20" s="66"/>
      <c r="I20" s="66"/>
      <c r="J20" s="66"/>
      <c r="K20" s="66"/>
      <c r="L20" s="66"/>
      <c r="M20" s="66"/>
      <c r="N20" s="66"/>
      <c r="O20" s="66"/>
    </row>
    <row r="21" spans="1:15" ht="12.75" customHeight="1" x14ac:dyDescent="0.25">
      <c r="A21" s="66"/>
      <c r="B21" s="66"/>
      <c r="C21" s="66"/>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[15]Топливо!$R$200</f>
        <v>722.24050872646228</v>
      </c>
      <c r="E22" s="36">
        <f>[15]Топливо!$X$200</f>
        <v>722.22850157866105</v>
      </c>
      <c r="F22" s="36">
        <f>[15]Топливо!$AD$200</f>
        <v>722.61093422134195</v>
      </c>
      <c r="G22" s="36">
        <f>[15]Топливо!$AJ$200</f>
        <v>722.25252984085944</v>
      </c>
      <c r="H22" s="36">
        <f>[15]Топливо!$AP$200</f>
        <v>722.25071922234213</v>
      </c>
      <c r="I22" s="36">
        <f>[15]Топливо!$AV$200</f>
        <v>722.10907053255062</v>
      </c>
      <c r="J22" s="47">
        <f>[15]Топливо!$BB$200</f>
        <v>803.40753790185283</v>
      </c>
      <c r="K22" s="47">
        <f>[15]Топливо!$BH$200</f>
        <v>803.01614082698859</v>
      </c>
      <c r="L22" s="47">
        <f>[15]Топливо!$BN$200</f>
        <v>804.43771675615801</v>
      </c>
      <c r="M22" s="47">
        <f>[15]Топливо!$BT$200</f>
        <v>800.34000940387591</v>
      </c>
      <c r="N22" s="47">
        <f>[15]Топливо!$BZ$200</f>
        <v>803.80745829122623</v>
      </c>
      <c r="O22" s="47">
        <f>[15]Топливо!$CF$200</f>
        <v>807.06718930147235</v>
      </c>
    </row>
    <row r="23" spans="1:15" x14ac:dyDescent="0.25">
      <c r="A23" s="33"/>
      <c r="B23" s="37" t="s">
        <v>65</v>
      </c>
      <c r="C23" s="35" t="s">
        <v>58</v>
      </c>
      <c r="D23" s="36">
        <f>[15]Топливо!$R$170</f>
        <v>673.42010161351607</v>
      </c>
      <c r="E23" s="36">
        <f>[15]Топливо!$X$170</f>
        <v>673.40887998005701</v>
      </c>
      <c r="F23" s="36">
        <f>[15]Топливо!$AD$170</f>
        <v>673.76629366480552</v>
      </c>
      <c r="G23" s="36">
        <f>[15]Топливо!$AJ$170</f>
        <v>673.43133629986858</v>
      </c>
      <c r="H23" s="36">
        <f>[15]Топливо!$AP$170</f>
        <v>673.42964413302991</v>
      </c>
      <c r="I23" s="36">
        <f>[15]Топливо!$AV$170</f>
        <v>673.2972621799538</v>
      </c>
      <c r="J23" s="47">
        <f>[15]Топливо!$BB$170</f>
        <v>749.16405411388109</v>
      </c>
      <c r="K23" s="47">
        <f>[15]Топливо!$BH$170</f>
        <v>748.79826245512947</v>
      </c>
      <c r="L23" s="47">
        <f>[15]Топливо!$BN$170</f>
        <v>750.12683808986719</v>
      </c>
      <c r="M23" s="47">
        <f>[15]Топливо!$BT$170</f>
        <v>746.29720505035129</v>
      </c>
      <c r="N23" s="47">
        <f>[15]Топливо!$BZ$170</f>
        <v>749.53781148712721</v>
      </c>
      <c r="O23" s="47">
        <f>[15]Топливо!$CF$170</f>
        <v>752.58428906679649</v>
      </c>
    </row>
    <row r="24" spans="1:15" x14ac:dyDescent="0.25">
      <c r="A24" s="38"/>
      <c r="B24" s="39"/>
      <c r="C24" s="40"/>
      <c r="D24" s="41"/>
      <c r="E24" s="41"/>
      <c r="F24" s="41"/>
      <c r="G24" s="41"/>
      <c r="H24" s="42"/>
      <c r="I24" s="42"/>
      <c r="J24" s="43"/>
      <c r="K24" s="43"/>
      <c r="L24" s="43"/>
      <c r="M24" s="43"/>
      <c r="N24" s="43"/>
      <c r="O24" s="43"/>
    </row>
    <row r="25" spans="1:15" x14ac:dyDescent="0.25">
      <c r="A25" s="68" t="s">
        <v>66</v>
      </c>
      <c r="B25" s="68"/>
      <c r="C25" s="68"/>
      <c r="D25" s="68"/>
      <c r="E25" s="68"/>
      <c r="F25" s="68"/>
      <c r="G25" s="68"/>
      <c r="H25" s="68"/>
      <c r="I25" s="68"/>
      <c r="J25" s="68"/>
      <c r="K25" s="68"/>
      <c r="L25" s="68"/>
      <c r="M25" s="68"/>
      <c r="N25" s="68"/>
      <c r="O25" s="68"/>
    </row>
    <row r="26" spans="1:15" x14ac:dyDescent="0.25">
      <c r="A26" s="68" t="s">
        <v>74</v>
      </c>
      <c r="B26" s="68"/>
      <c r="C26" s="68"/>
      <c r="D26" s="68"/>
      <c r="E26" s="68"/>
      <c r="F26" s="68"/>
      <c r="G26" s="68"/>
      <c r="H26" s="68"/>
      <c r="I26" s="68"/>
      <c r="J26" s="68"/>
      <c r="K26" s="68"/>
      <c r="L26" s="68"/>
      <c r="M26" s="68"/>
      <c r="N26" s="68"/>
      <c r="O26" s="68"/>
    </row>
    <row r="27" spans="1:15" ht="39" customHeight="1" x14ac:dyDescent="0.25">
      <c r="A27" s="67" t="s">
        <v>75</v>
      </c>
      <c r="B27" s="67"/>
      <c r="C27" s="67"/>
      <c r="D27" s="67"/>
      <c r="E27" s="67"/>
      <c r="F27" s="67"/>
      <c r="G27" s="67"/>
      <c r="H27" s="67"/>
      <c r="I27" s="67"/>
      <c r="J27" s="67"/>
      <c r="K27" s="67"/>
      <c r="L27" s="67"/>
      <c r="M27" s="67"/>
      <c r="N27" s="67"/>
      <c r="O27" s="67"/>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49" t="s">
        <v>39</v>
      </c>
      <c r="B4" s="49"/>
      <c r="C4" s="49"/>
      <c r="D4" s="49"/>
      <c r="E4" s="49"/>
      <c r="F4" s="49"/>
      <c r="G4" s="49"/>
      <c r="H4" s="49"/>
      <c r="I4" s="49"/>
      <c r="J4" s="49"/>
      <c r="K4" s="49"/>
      <c r="L4" s="49"/>
      <c r="M4" s="49"/>
      <c r="N4" s="49"/>
      <c r="O4" s="49"/>
    </row>
    <row r="5" spans="1:15" ht="12.75" customHeight="1" x14ac:dyDescent="0.25">
      <c r="A5" s="49" t="str">
        <f>Титульный!$C$21</f>
        <v>Няганская ГРЭС (БЛ 2) НВ</v>
      </c>
      <c r="B5" s="49"/>
      <c r="C5" s="49"/>
      <c r="D5" s="49"/>
      <c r="E5" s="49"/>
      <c r="F5" s="49"/>
      <c r="G5" s="49"/>
      <c r="H5" s="49"/>
      <c r="I5" s="49"/>
      <c r="J5" s="49"/>
      <c r="K5" s="49"/>
      <c r="L5" s="49"/>
      <c r="M5" s="49"/>
      <c r="N5" s="49"/>
      <c r="O5" s="49"/>
    </row>
    <row r="7" spans="1:15" ht="12.75" customHeight="1" x14ac:dyDescent="0.25">
      <c r="A7" s="64" t="s">
        <v>40</v>
      </c>
      <c r="B7" s="65"/>
      <c r="C7" s="65"/>
      <c r="D7" s="65"/>
      <c r="E7" s="65"/>
      <c r="F7" s="65"/>
      <c r="G7" s="65"/>
      <c r="H7" s="65"/>
      <c r="I7" s="65"/>
      <c r="J7" s="65"/>
      <c r="K7" s="65"/>
      <c r="L7" s="65"/>
      <c r="M7" s="65"/>
      <c r="N7" s="65"/>
      <c r="O7" s="65"/>
    </row>
    <row r="8" spans="1:15" s="1" customFormat="1" ht="12.75" customHeight="1" x14ac:dyDescent="0.25">
      <c r="A8" s="66" t="s">
        <v>41</v>
      </c>
      <c r="B8" s="66" t="s">
        <v>42</v>
      </c>
      <c r="C8" s="66" t="s">
        <v>43</v>
      </c>
      <c r="D8" s="66">
        <f>D14-1</f>
        <v>2022</v>
      </c>
      <c r="E8" s="66"/>
      <c r="F8" s="66"/>
      <c r="G8" s="66"/>
      <c r="H8" s="66"/>
      <c r="I8" s="66"/>
      <c r="J8" s="66"/>
      <c r="K8" s="66"/>
      <c r="L8" s="66"/>
      <c r="M8" s="66"/>
      <c r="N8" s="66"/>
      <c r="O8" s="66"/>
    </row>
    <row r="9" spans="1:15" s="1" customFormat="1" x14ac:dyDescent="0.25">
      <c r="A9" s="66"/>
      <c r="B9" s="66"/>
      <c r="C9" s="66"/>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[2]Приложение_07122021!$D$291</f>
        <v>670.97992356519035</v>
      </c>
      <c r="E10" s="36">
        <f>[2]Приложение_07122021!$E$291</f>
        <v>670.97992356519035</v>
      </c>
      <c r="F10" s="36">
        <f>[2]Приложение_07122021!$F$291</f>
        <v>670.97992356519035</v>
      </c>
      <c r="G10" s="36">
        <f>[2]Приложение_07122021!$G$291</f>
        <v>670.97992356519035</v>
      </c>
      <c r="H10" s="36">
        <f>[2]Приложение_07122021!$H$291</f>
        <v>670.97992356519035</v>
      </c>
      <c r="I10" s="36">
        <f>[2]Приложение_07122021!$I$291</f>
        <v>670.97992356519035</v>
      </c>
      <c r="J10" s="36">
        <f>[2]Приложение_07122021!$J$291</f>
        <v>712.99649995285529</v>
      </c>
      <c r="K10" s="36">
        <f>[2]Приложение_07122021!$K$291</f>
        <v>712.99649995285529</v>
      </c>
      <c r="L10" s="36">
        <f>[2]Приложение_07122021!$L$291</f>
        <v>712.99649995285529</v>
      </c>
      <c r="M10" s="36">
        <f>[2]Приложение_07122021!$M$291</f>
        <v>712.99649995285529</v>
      </c>
      <c r="N10" s="36">
        <f>[2]Приложение_07122021!$N$291</f>
        <v>712.99649995285529</v>
      </c>
      <c r="O10" s="36">
        <f>[2]Приложение_07122021!$O$291</f>
        <v>712.99649995285529</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4" t="s">
        <v>61</v>
      </c>
      <c r="B13" s="65"/>
      <c r="C13" s="65"/>
      <c r="D13" s="65"/>
      <c r="E13" s="65"/>
      <c r="F13" s="65"/>
      <c r="G13" s="65"/>
      <c r="H13" s="65"/>
      <c r="I13" s="65"/>
      <c r="J13" s="65"/>
      <c r="K13" s="65"/>
      <c r="L13" s="65"/>
      <c r="M13" s="65"/>
      <c r="N13" s="65"/>
      <c r="O13" s="65"/>
    </row>
    <row r="14" spans="1:15" ht="12.75" customHeight="1" x14ac:dyDescent="0.25">
      <c r="A14" s="66" t="s">
        <v>41</v>
      </c>
      <c r="B14" s="66" t="s">
        <v>42</v>
      </c>
      <c r="C14" s="66" t="s">
        <v>43</v>
      </c>
      <c r="D14" s="66">
        <f>D20-1</f>
        <v>2023</v>
      </c>
      <c r="E14" s="66"/>
      <c r="F14" s="66"/>
      <c r="G14" s="66"/>
      <c r="H14" s="66"/>
      <c r="I14" s="66"/>
      <c r="J14" s="66"/>
      <c r="K14" s="66"/>
      <c r="L14" s="66"/>
      <c r="M14" s="66"/>
      <c r="N14" s="66"/>
      <c r="O14" s="66"/>
    </row>
    <row r="15" spans="1:15" ht="12.75" customHeight="1" x14ac:dyDescent="0.25">
      <c r="A15" s="66"/>
      <c r="B15" s="66"/>
      <c r="C15" s="66"/>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[3]Анализ!$D$11</f>
        <v>779.53682993946097</v>
      </c>
      <c r="E16" s="36">
        <f>[3]Анализ!$E$11</f>
        <v>779.53682993946097</v>
      </c>
      <c r="F16" s="36">
        <f>[3]Анализ!$F$11</f>
        <v>779.53682993946097</v>
      </c>
      <c r="G16" s="36">
        <f>[3]Анализ!$G$11</f>
        <v>779.53682993946097</v>
      </c>
      <c r="H16" s="36">
        <f>[3]Анализ!$H$11</f>
        <v>779.53682993946097</v>
      </c>
      <c r="I16" s="36">
        <f>[3]Анализ!$I$11</f>
        <v>779.53682993946097</v>
      </c>
      <c r="J16" s="36">
        <f>[3]Анализ!$J$11</f>
        <v>779.53682993946097</v>
      </c>
      <c r="K16" s="36">
        <f>[3]Анализ!$K$11</f>
        <v>779.53682993946097</v>
      </c>
      <c r="L16" s="36">
        <f>[3]Анализ!$L$11</f>
        <v>779.53682993946097</v>
      </c>
      <c r="M16" s="36">
        <f>[3]Анализ!$M$11</f>
        <v>779.53682993946097</v>
      </c>
      <c r="N16" s="36">
        <f>[3]Анализ!$N$11</f>
        <v>779.53682993946097</v>
      </c>
      <c r="O16" s="36">
        <f>[3]Анализ!$O$11</f>
        <v>779.53682993946097</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4" t="s">
        <v>63</v>
      </c>
      <c r="B19" s="65"/>
      <c r="C19" s="65"/>
      <c r="D19" s="65"/>
      <c r="E19" s="65"/>
      <c r="F19" s="65"/>
      <c r="G19" s="65"/>
      <c r="H19" s="65"/>
      <c r="I19" s="65"/>
      <c r="J19" s="65"/>
      <c r="K19" s="65"/>
      <c r="L19" s="65"/>
      <c r="M19" s="65"/>
      <c r="N19" s="65"/>
      <c r="O19" s="65"/>
    </row>
    <row r="20" spans="1:15" ht="12.75" customHeight="1" x14ac:dyDescent="0.25">
      <c r="A20" s="66" t="s">
        <v>41</v>
      </c>
      <c r="B20" s="66" t="s">
        <v>42</v>
      </c>
      <c r="C20" s="66" t="s">
        <v>43</v>
      </c>
      <c r="D20" s="66">
        <f>Титульный!B5</f>
        <v>2024</v>
      </c>
      <c r="E20" s="66"/>
      <c r="F20" s="66"/>
      <c r="G20" s="66"/>
      <c r="H20" s="66"/>
      <c r="I20" s="66"/>
      <c r="J20" s="66"/>
      <c r="K20" s="66"/>
      <c r="L20" s="66"/>
      <c r="M20" s="66"/>
      <c r="N20" s="66"/>
      <c r="O20" s="66"/>
    </row>
    <row r="21" spans="1:15" ht="12.75" customHeight="1" x14ac:dyDescent="0.25">
      <c r="A21" s="66"/>
      <c r="B21" s="66"/>
      <c r="C21" s="66"/>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[16]Топливо!$R$200</f>
        <v>722.28318369265401</v>
      </c>
      <c r="E22" s="36">
        <f>[16]Топливо!$X$200</f>
        <v>722.28011160651249</v>
      </c>
      <c r="F22" s="36">
        <f>[16]Топливо!$AD$200</f>
        <v>722.5553072117491</v>
      </c>
      <c r="G22" s="36">
        <f>[16]Топливо!$AJ$200</f>
        <v>722.25164507017132</v>
      </c>
      <c r="H22" s="36">
        <f>[16]Топливо!$AP$200</f>
        <v>722.2687903503263</v>
      </c>
      <c r="I22" s="36">
        <f>[16]Топливо!$AV$200</f>
        <v>722.45741884587778</v>
      </c>
      <c r="J22" s="47">
        <f>[16]Топливо!$BB$200</f>
        <v>803.38664534947043</v>
      </c>
      <c r="K22" s="47">
        <f>[16]Топливо!$BH$200</f>
        <v>802.97974459623185</v>
      </c>
      <c r="L22" s="47">
        <f>[16]Топливо!$BN$200</f>
        <v>803.29952167497743</v>
      </c>
      <c r="M22" s="47">
        <f>[16]Топливо!$BT$200</f>
        <v>803.79000646121324</v>
      </c>
      <c r="N22" s="47">
        <f>[16]Топливо!$BZ$200</f>
        <v>803.19742586515383</v>
      </c>
      <c r="O22" s="47">
        <f>[16]Топливо!$CF$200</f>
        <v>803.56477559974712</v>
      </c>
    </row>
    <row r="23" spans="1:15" x14ac:dyDescent="0.25">
      <c r="A23" s="33"/>
      <c r="B23" s="37" t="s">
        <v>65</v>
      </c>
      <c r="C23" s="35" t="s">
        <v>58</v>
      </c>
      <c r="D23" s="36">
        <f>[16]Топливо!$R$170</f>
        <v>673.45998475948966</v>
      </c>
      <c r="E23" s="36">
        <f>[16]Топливо!$X$170</f>
        <v>673.45711365094621</v>
      </c>
      <c r="F23" s="36">
        <f>[16]Топливо!$AD$170</f>
        <v>673.71430580537287</v>
      </c>
      <c r="G23" s="36">
        <f>[16]Топливо!$AJ$170</f>
        <v>673.43050941137494</v>
      </c>
      <c r="H23" s="36">
        <f>[16]Топливо!$AP$170</f>
        <v>673.44653303768803</v>
      </c>
      <c r="I23" s="36">
        <f>[16]Топливо!$AV$170</f>
        <v>673.6228213512876</v>
      </c>
      <c r="J23" s="47">
        <f>[16]Топливо!$BB$170</f>
        <v>749.14452836399096</v>
      </c>
      <c r="K23" s="47">
        <f>[16]Топливо!$BH$170</f>
        <v>748.76424728619793</v>
      </c>
      <c r="L23" s="47">
        <f>[16]Топливо!$BN$170</f>
        <v>749.0631043691377</v>
      </c>
      <c r="M23" s="47">
        <f>[16]Топливо!$BT$170</f>
        <v>749.52150136561977</v>
      </c>
      <c r="N23" s="47">
        <f>[16]Топливо!$BZ$170</f>
        <v>748.96768772444273</v>
      </c>
      <c r="O23" s="47">
        <f>[16]Топливо!$CF$170</f>
        <v>749.31100523340842</v>
      </c>
    </row>
    <row r="24" spans="1:15" x14ac:dyDescent="0.25">
      <c r="A24" s="38"/>
      <c r="B24" s="39"/>
      <c r="C24" s="40"/>
      <c r="D24" s="41"/>
      <c r="E24" s="41"/>
      <c r="F24" s="41"/>
      <c r="G24" s="41"/>
      <c r="H24" s="42"/>
      <c r="I24" s="42"/>
      <c r="J24" s="43"/>
      <c r="K24" s="43"/>
      <c r="L24" s="43"/>
      <c r="M24" s="43"/>
      <c r="N24" s="43"/>
      <c r="O24" s="43"/>
    </row>
    <row r="25" spans="1:15" x14ac:dyDescent="0.25">
      <c r="A25" s="68" t="s">
        <v>66</v>
      </c>
      <c r="B25" s="68"/>
      <c r="C25" s="68"/>
      <c r="D25" s="68"/>
      <c r="E25" s="68"/>
      <c r="F25" s="68"/>
      <c r="G25" s="68"/>
      <c r="H25" s="68"/>
      <c r="I25" s="68"/>
      <c r="J25" s="68"/>
      <c r="K25" s="68"/>
      <c r="L25" s="68"/>
      <c r="M25" s="68"/>
      <c r="N25" s="68"/>
      <c r="O25" s="68"/>
    </row>
    <row r="26" spans="1:15" x14ac:dyDescent="0.25">
      <c r="A26" s="68" t="s">
        <v>74</v>
      </c>
      <c r="B26" s="68"/>
      <c r="C26" s="68"/>
      <c r="D26" s="68"/>
      <c r="E26" s="68"/>
      <c r="F26" s="68"/>
      <c r="G26" s="68"/>
      <c r="H26" s="68"/>
      <c r="I26" s="68"/>
      <c r="J26" s="68"/>
      <c r="K26" s="68"/>
      <c r="L26" s="68"/>
      <c r="M26" s="68"/>
      <c r="N26" s="68"/>
      <c r="O26" s="68"/>
    </row>
    <row r="27" spans="1:15" ht="39" customHeight="1" x14ac:dyDescent="0.25">
      <c r="A27" s="67" t="s">
        <v>75</v>
      </c>
      <c r="B27" s="67"/>
      <c r="C27" s="67"/>
      <c r="D27" s="67"/>
      <c r="E27" s="67"/>
      <c r="F27" s="67"/>
      <c r="G27" s="67"/>
      <c r="H27" s="67"/>
      <c r="I27" s="67"/>
      <c r="J27" s="67"/>
      <c r="K27" s="67"/>
      <c r="L27" s="67"/>
      <c r="M27" s="67"/>
      <c r="N27" s="67"/>
      <c r="O27" s="67"/>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8"/>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49" t="s">
        <v>39</v>
      </c>
      <c r="B4" s="49"/>
      <c r="C4" s="49"/>
      <c r="D4" s="49"/>
      <c r="E4" s="49"/>
      <c r="F4" s="49"/>
      <c r="G4" s="49"/>
      <c r="H4" s="49"/>
      <c r="I4" s="49"/>
      <c r="J4" s="49"/>
      <c r="K4" s="49"/>
      <c r="L4" s="49"/>
      <c r="M4" s="49"/>
      <c r="N4" s="49"/>
      <c r="O4" s="49"/>
    </row>
    <row r="5" spans="1:15" ht="12.75" customHeight="1" x14ac:dyDescent="0.25">
      <c r="A5" s="49" t="str">
        <f>Титульный!$C$22</f>
        <v>Няганская ГРЭС (БЛ 3) ДПМ</v>
      </c>
      <c r="B5" s="49"/>
      <c r="C5" s="49"/>
      <c r="D5" s="49"/>
      <c r="E5" s="49"/>
      <c r="F5" s="49"/>
      <c r="G5" s="49"/>
      <c r="H5" s="49"/>
      <c r="I5" s="49"/>
      <c r="J5" s="49"/>
      <c r="K5" s="49"/>
      <c r="L5" s="49"/>
      <c r="M5" s="49"/>
      <c r="N5" s="49"/>
      <c r="O5" s="49"/>
    </row>
    <row r="7" spans="1:15" ht="12.75" customHeight="1" x14ac:dyDescent="0.25">
      <c r="A7" s="64" t="s">
        <v>40</v>
      </c>
      <c r="B7" s="65"/>
      <c r="C7" s="65"/>
      <c r="D7" s="65"/>
      <c r="E7" s="65"/>
      <c r="F7" s="65"/>
      <c r="G7" s="65"/>
      <c r="H7" s="65"/>
      <c r="I7" s="65"/>
      <c r="J7" s="65"/>
      <c r="K7" s="65"/>
      <c r="L7" s="65"/>
      <c r="M7" s="65"/>
      <c r="N7" s="65"/>
      <c r="O7" s="65"/>
    </row>
    <row r="8" spans="1:15" s="1" customFormat="1" ht="12.75" customHeight="1" x14ac:dyDescent="0.25">
      <c r="A8" s="66" t="s">
        <v>41</v>
      </c>
      <c r="B8" s="66" t="s">
        <v>42</v>
      </c>
      <c r="C8" s="66" t="s">
        <v>43</v>
      </c>
      <c r="D8" s="66">
        <f>D14-1</f>
        <v>2022</v>
      </c>
      <c r="E8" s="66"/>
      <c r="F8" s="66"/>
      <c r="G8" s="66"/>
      <c r="H8" s="66"/>
      <c r="I8" s="66"/>
      <c r="J8" s="66"/>
      <c r="K8" s="66"/>
      <c r="L8" s="66"/>
      <c r="M8" s="66"/>
      <c r="N8" s="66"/>
      <c r="O8" s="66"/>
    </row>
    <row r="9" spans="1:15" s="1" customFormat="1" x14ac:dyDescent="0.25">
      <c r="A9" s="66"/>
      <c r="B9" s="66"/>
      <c r="C9" s="66"/>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[2]Приложение_07122021!$D$292</f>
        <v>707.86489889034169</v>
      </c>
      <c r="E10" s="36">
        <f>[2]Приложение_07122021!$E$292</f>
        <v>707.86489889034169</v>
      </c>
      <c r="F10" s="36">
        <f>[2]Приложение_07122021!$F$292</f>
        <v>707.86489889034169</v>
      </c>
      <c r="G10" s="36">
        <f>[2]Приложение_07122021!$G$292</f>
        <v>707.86489889034169</v>
      </c>
      <c r="H10" s="36">
        <f>[2]Приложение_07122021!$H$292</f>
        <v>707.86489889034169</v>
      </c>
      <c r="I10" s="36">
        <f>[2]Приложение_07122021!$I$292</f>
        <v>707.86489889034169</v>
      </c>
      <c r="J10" s="36">
        <f>[2]Приложение_07122021!$J$292</f>
        <v>752.39317320991006</v>
      </c>
      <c r="K10" s="36">
        <f>[2]Приложение_07122021!$K$292</f>
        <v>752.39317320991006</v>
      </c>
      <c r="L10" s="36">
        <f>[2]Приложение_07122021!$L$292</f>
        <v>752.39317320991006</v>
      </c>
      <c r="M10" s="36">
        <f>[2]Приложение_07122021!$M$292</f>
        <v>752.39317320991006</v>
      </c>
      <c r="N10" s="36">
        <f>[2]Приложение_07122021!$N$292</f>
        <v>752.39317320991006</v>
      </c>
      <c r="O10" s="36">
        <f>[2]Приложение_07122021!$O$292</f>
        <v>752.39317320991006</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4" t="s">
        <v>61</v>
      </c>
      <c r="B13" s="65"/>
      <c r="C13" s="65"/>
      <c r="D13" s="65"/>
      <c r="E13" s="65"/>
      <c r="F13" s="65"/>
      <c r="G13" s="65"/>
      <c r="H13" s="65"/>
      <c r="I13" s="65"/>
      <c r="J13" s="65"/>
      <c r="K13" s="65"/>
      <c r="L13" s="65"/>
      <c r="M13" s="65"/>
      <c r="N13" s="65"/>
      <c r="O13" s="65"/>
    </row>
    <row r="14" spans="1:15" ht="12.75" customHeight="1" x14ac:dyDescent="0.25">
      <c r="A14" s="66" t="s">
        <v>41</v>
      </c>
      <c r="B14" s="66" t="s">
        <v>42</v>
      </c>
      <c r="C14" s="66" t="s">
        <v>43</v>
      </c>
      <c r="D14" s="66">
        <f>D20-1</f>
        <v>2023</v>
      </c>
      <c r="E14" s="66"/>
      <c r="F14" s="66"/>
      <c r="G14" s="66"/>
      <c r="H14" s="66"/>
      <c r="I14" s="66"/>
      <c r="J14" s="66"/>
      <c r="K14" s="66"/>
      <c r="L14" s="66"/>
      <c r="M14" s="66"/>
      <c r="N14" s="66"/>
      <c r="O14" s="66"/>
    </row>
    <row r="15" spans="1:15" ht="12.75" customHeight="1" x14ac:dyDescent="0.25">
      <c r="A15" s="66"/>
      <c r="B15" s="66"/>
      <c r="C15" s="66"/>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[3]Анализ!$D$12</f>
        <v>821.64391625795554</v>
      </c>
      <c r="E16" s="36">
        <f>[3]Анализ!$E$12</f>
        <v>821.64391625795554</v>
      </c>
      <c r="F16" s="36">
        <f>[3]Анализ!$F$12</f>
        <v>821.64391625795554</v>
      </c>
      <c r="G16" s="36">
        <f>[3]Анализ!$G$12</f>
        <v>821.64391625795554</v>
      </c>
      <c r="H16" s="36">
        <f>[3]Анализ!$H$12</f>
        <v>821.64391625795554</v>
      </c>
      <c r="I16" s="36">
        <f>[3]Анализ!$I$12</f>
        <v>821.64391625795554</v>
      </c>
      <c r="J16" s="36">
        <f>[3]Анализ!$J$12</f>
        <v>821.64391625795554</v>
      </c>
      <c r="K16" s="36">
        <f>[3]Анализ!$K$12</f>
        <v>821.64391625795554</v>
      </c>
      <c r="L16" s="36">
        <f>[3]Анализ!$L$12</f>
        <v>821.64391625795554</v>
      </c>
      <c r="M16" s="36">
        <f>[3]Анализ!$M$12</f>
        <v>821.64391625795554</v>
      </c>
      <c r="N16" s="36">
        <f>[3]Анализ!$N$12</f>
        <v>821.64391625795554</v>
      </c>
      <c r="O16" s="36">
        <f>[3]Анализ!$O$12</f>
        <v>821.64391625795554</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4" t="s">
        <v>63</v>
      </c>
      <c r="B19" s="65"/>
      <c r="C19" s="65"/>
      <c r="D19" s="65"/>
      <c r="E19" s="65"/>
      <c r="F19" s="65"/>
      <c r="G19" s="65"/>
      <c r="H19" s="65"/>
      <c r="I19" s="65"/>
      <c r="J19" s="65"/>
      <c r="K19" s="65"/>
      <c r="L19" s="65"/>
      <c r="M19" s="65"/>
      <c r="N19" s="65"/>
      <c r="O19" s="65"/>
    </row>
    <row r="20" spans="1:15" ht="12.75" customHeight="1" x14ac:dyDescent="0.25">
      <c r="A20" s="66" t="s">
        <v>41</v>
      </c>
      <c r="B20" s="66" t="s">
        <v>42</v>
      </c>
      <c r="C20" s="66" t="s">
        <v>43</v>
      </c>
      <c r="D20" s="66">
        <f>Титульный!B5</f>
        <v>2024</v>
      </c>
      <c r="E20" s="66"/>
      <c r="F20" s="66"/>
      <c r="G20" s="66"/>
      <c r="H20" s="66"/>
      <c r="I20" s="66"/>
      <c r="J20" s="66"/>
      <c r="K20" s="66"/>
      <c r="L20" s="66"/>
      <c r="M20" s="66"/>
      <c r="N20" s="66"/>
      <c r="O20" s="66"/>
    </row>
    <row r="21" spans="1:15" ht="12.75" customHeight="1" x14ac:dyDescent="0.25">
      <c r="A21" s="66"/>
      <c r="B21" s="66"/>
      <c r="C21" s="66"/>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[17]Топливо!$R$200</f>
        <v>722.31458525218602</v>
      </c>
      <c r="E22" s="36">
        <f>[17]Топливо!$X$200</f>
        <v>722.70995171828633</v>
      </c>
      <c r="F22" s="36">
        <f>[17]Топливо!$AD$200</f>
        <v>722.20797077133238</v>
      </c>
      <c r="G22" s="36">
        <f>[17]Топливо!$AJ$200</f>
        <v>722.58443708667949</v>
      </c>
      <c r="H22" s="36">
        <f>[17]Топливо!$AP$200</f>
        <v>723.67027638368847</v>
      </c>
      <c r="I22" s="36">
        <f>[17]Топливо!$AV$200</f>
        <v>722.12186231991222</v>
      </c>
      <c r="J22" s="47">
        <f>[17]Топливо!$BB$200</f>
        <v>803.02015447236954</v>
      </c>
      <c r="K22" s="47">
        <f>[17]Топливо!$BH$200</f>
        <v>803.35975614367771</v>
      </c>
      <c r="L22" s="47">
        <f>[17]Топливо!$BN$200</f>
        <v>803.09110506653428</v>
      </c>
      <c r="M22" s="47">
        <f>[17]Топливо!$BT$200</f>
        <v>802.56358642117516</v>
      </c>
      <c r="N22" s="47">
        <f>[17]Топливо!$BZ$200</f>
        <v>803.55425566460019</v>
      </c>
      <c r="O22" s="47">
        <f>[17]Топливо!$CF$200</f>
        <v>803.08024356854048</v>
      </c>
    </row>
    <row r="23" spans="1:15" x14ac:dyDescent="0.25">
      <c r="A23" s="33"/>
      <c r="B23" s="37" t="s">
        <v>65</v>
      </c>
      <c r="C23" s="35" t="s">
        <v>58</v>
      </c>
      <c r="D23" s="36">
        <f>[17]Топливо!$R$170</f>
        <v>673.48933201138868</v>
      </c>
      <c r="E23" s="36">
        <f>[17]Топливо!$X$170</f>
        <v>673.85883338157589</v>
      </c>
      <c r="F23" s="36">
        <f>[17]Топливо!$AD$170</f>
        <v>673.38969230965631</v>
      </c>
      <c r="G23" s="36">
        <f>[17]Топливо!$AJ$170</f>
        <v>673.74152998755085</v>
      </c>
      <c r="H23" s="36">
        <f>[17]Топливо!$AP$170</f>
        <v>674.75633306886766</v>
      </c>
      <c r="I23" s="36">
        <f>[17]Топливо!$AV$170</f>
        <v>673.30921712141321</v>
      </c>
      <c r="J23" s="47">
        <f>[17]Топливо!$BB$170</f>
        <v>748.8020135255789</v>
      </c>
      <c r="K23" s="47">
        <f>[17]Топливо!$BH$170</f>
        <v>749.11939826511934</v>
      </c>
      <c r="L23" s="47">
        <f>[17]Топливо!$BN$170</f>
        <v>748.86832249208805</v>
      </c>
      <c r="M23" s="47">
        <f>[17]Топливо!$BT$170</f>
        <v>748.37531441231317</v>
      </c>
      <c r="N23" s="47">
        <f>[17]Топливо!$BZ$170</f>
        <v>749.30117351831791</v>
      </c>
      <c r="O23" s="47">
        <f>[17]Топливо!$CF$170</f>
        <v>748.85817155938355</v>
      </c>
    </row>
    <row r="24" spans="1:15" x14ac:dyDescent="0.25">
      <c r="A24" s="38"/>
      <c r="B24" s="39"/>
      <c r="C24" s="40"/>
      <c r="D24" s="41"/>
      <c r="E24" s="41"/>
      <c r="F24" s="41"/>
      <c r="G24" s="41"/>
      <c r="H24" s="42"/>
      <c r="I24" s="42"/>
      <c r="J24" s="43"/>
      <c r="K24" s="43"/>
      <c r="L24" s="43"/>
      <c r="M24" s="43"/>
      <c r="N24" s="43"/>
      <c r="O24" s="43"/>
    </row>
    <row r="25" spans="1:15" x14ac:dyDescent="0.25">
      <c r="A25" s="68" t="s">
        <v>66</v>
      </c>
      <c r="B25" s="68"/>
      <c r="C25" s="68"/>
      <c r="D25" s="68"/>
      <c r="E25" s="68"/>
      <c r="F25" s="68"/>
      <c r="G25" s="68"/>
      <c r="H25" s="68"/>
      <c r="I25" s="68"/>
      <c r="J25" s="68"/>
      <c r="K25" s="68"/>
      <c r="L25" s="68"/>
      <c r="M25" s="68"/>
      <c r="N25" s="68"/>
      <c r="O25" s="68"/>
    </row>
    <row r="26" spans="1:15" x14ac:dyDescent="0.25">
      <c r="A26" s="68" t="s">
        <v>74</v>
      </c>
      <c r="B26" s="68"/>
      <c r="C26" s="68"/>
      <c r="D26" s="68"/>
      <c r="E26" s="68"/>
      <c r="F26" s="68"/>
      <c r="G26" s="68"/>
      <c r="H26" s="68"/>
      <c r="I26" s="68"/>
      <c r="J26" s="68"/>
      <c r="K26" s="68"/>
      <c r="L26" s="68"/>
      <c r="M26" s="68"/>
      <c r="N26" s="68"/>
      <c r="O26" s="68"/>
    </row>
    <row r="27" spans="1:15" ht="39" customHeight="1" x14ac:dyDescent="0.25">
      <c r="A27" s="67" t="s">
        <v>75</v>
      </c>
      <c r="B27" s="67"/>
      <c r="C27" s="67"/>
      <c r="D27" s="67"/>
      <c r="E27" s="67"/>
      <c r="F27" s="67"/>
      <c r="G27" s="67"/>
      <c r="H27" s="67"/>
      <c r="I27" s="67"/>
      <c r="J27" s="67"/>
      <c r="K27" s="67"/>
      <c r="L27" s="67"/>
      <c r="M27" s="67"/>
      <c r="N27" s="67"/>
      <c r="O27" s="67"/>
    </row>
    <row r="28" spans="1:15" x14ac:dyDescent="0.25">
      <c r="N28" s="44"/>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14</vt:i4>
      </vt:variant>
    </vt:vector>
  </HeadingPairs>
  <TitlesOfParts>
    <vt:vector size="31" baseType="lpstr">
      <vt:lpstr>Титульный</vt:lpstr>
      <vt:lpstr>Свод</vt:lpstr>
      <vt:lpstr>Информация об организации</vt:lpstr>
      <vt:lpstr>ЧТЭЦ-1 НМ_П5</vt:lpstr>
      <vt:lpstr>ЧТЭЦ-1 ТГ-12_П5</vt:lpstr>
      <vt:lpstr>ЧТЭЦ-2_П5</vt:lpstr>
      <vt:lpstr>ЧТЭЦ-3 ДМ_П5</vt:lpstr>
      <vt:lpstr>ЧТЭЦ-3 НМ_П5</vt:lpstr>
      <vt:lpstr>ЧТЭЦ-4 Б1_П5</vt:lpstr>
      <vt:lpstr>ЧТЭЦ-4 Б2_П5</vt:lpstr>
      <vt:lpstr>ЧТЭЦ-4 Б3_П5</vt:lpstr>
      <vt:lpstr>ТТЭЦ-1 ДМ_П5</vt:lpstr>
      <vt:lpstr>ТТЭЦ-1 НМ_П5</vt:lpstr>
      <vt:lpstr>ТТЭЦ-2_П5</vt:lpstr>
      <vt:lpstr>НГРЭС Б1_П5</vt:lpstr>
      <vt:lpstr>НГРЭС Б2_П5</vt:lpstr>
      <vt:lpstr>НГРЭС Б3_П5</vt:lpstr>
      <vt:lpstr>'НГРЭС Б1_П5'!Область_печати</vt:lpstr>
      <vt:lpstr>'НГРЭС Б2_П5'!Область_печати</vt:lpstr>
      <vt:lpstr>'НГРЭС Б3_П5'!Область_печати</vt:lpstr>
      <vt:lpstr>'ТТЭЦ-1 ДМ_П5'!Область_печати</vt:lpstr>
      <vt:lpstr>'ТТЭЦ-1 НМ_П5'!Область_печати</vt:lpstr>
      <vt:lpstr>'ТТЭЦ-2_П5'!Область_печати</vt:lpstr>
      <vt:lpstr>'ЧТЭЦ-1 НМ_П5'!Область_печати</vt:lpstr>
      <vt:lpstr>'ЧТЭЦ-1 ТГ-12_П5'!Область_печати</vt:lpstr>
      <vt:lpstr>'ЧТЭЦ-2_П5'!Область_печати</vt:lpstr>
      <vt:lpstr>'ЧТЭЦ-3 ДМ_П5'!Область_печати</vt:lpstr>
      <vt:lpstr>'ЧТЭЦ-3 НМ_П5'!Область_печати</vt:lpstr>
      <vt:lpstr>'ЧТЭЦ-4 Б1_П5'!Область_печати</vt:lpstr>
      <vt:lpstr>'ЧТЭЦ-4 Б2_П5'!Область_печати</vt:lpstr>
      <vt:lpstr>'ЧТЭЦ-4 Б3_П5'!Область_печати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Silaeva Alexandra O</dc:creator>
  <cp:lastModifiedBy>Silaeva Alexandra Olegovna</cp:lastModifiedBy>
  <dcterms:created xsi:type="dcterms:W3CDTF">2019-09-12T12:36:56Z</dcterms:created>
  <dcterms:modified xsi:type="dcterms:W3CDTF">2023-09-27T21:15:18Z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5044c0-b6aa-4b2b-834d-65c9ef8bb134_Enabled">
    <vt:lpwstr>true</vt:lpwstr>
  </property>
  <property fmtid="{D5CDD505-2E9C-101B-9397-08002B2CF9AE}" pid="3" name="MSIP_Label_f45044c0-b6aa-4b2b-834d-65c9ef8bb134_SetDate">
    <vt:lpwstr>2021-09-29T12:13:39Z</vt:lpwstr>
  </property>
  <property fmtid="{D5CDD505-2E9C-101B-9397-08002B2CF9AE}" pid="4" name="MSIP_Label_f45044c0-b6aa-4b2b-834d-65c9ef8bb134_Method">
    <vt:lpwstr>Standard</vt:lpwstr>
  </property>
  <property fmtid="{D5CDD505-2E9C-101B-9397-08002B2CF9AE}" pid="5" name="MSIP_Label_f45044c0-b6aa-4b2b-834d-65c9ef8bb134_Name">
    <vt:lpwstr>f45044c0-b6aa-4b2b-834d-65c9ef8bb134</vt:lpwstr>
  </property>
  <property fmtid="{D5CDD505-2E9C-101B-9397-08002B2CF9AE}" pid="6" name="MSIP_Label_f45044c0-b6aa-4b2b-834d-65c9ef8bb134_SiteId">
    <vt:lpwstr>62a9c2c8-8b09-43be-a7fb-9a87875714a9</vt:lpwstr>
  </property>
  <property fmtid="{D5CDD505-2E9C-101B-9397-08002B2CF9AE}" pid="7" name="MSIP_Label_f45044c0-b6aa-4b2b-834d-65c9ef8bb134_ActionId">
    <vt:lpwstr>30c4026e-1aad-4702-aae5-03f54ce49fe5</vt:lpwstr>
  </property>
  <property fmtid="{D5CDD505-2E9C-101B-9397-08002B2CF9AE}" pid="8" name="MSIP_Label_f45044c0-b6aa-4b2b-834d-65c9ef8bb134_ContentBits">
    <vt:lpwstr>0</vt:lpwstr>
  </property>
</Properties>
</file>