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OTO\Шаблоны для  ФСТ_РЭКов\Раскрытие информации\На сайт Фортум\ИП\Тюмень\"/>
    </mc:Choice>
  </mc:AlternateContent>
  <bookViews>
    <workbookView xWindow="-120" yWindow="-120" windowWidth="25440" windowHeight="15540" firstSheet="6" activeTab="8"/>
  </bookViews>
  <sheets>
    <sheet name="утв.28.10.2016" sheetId="4" r:id="rId1"/>
    <sheet name="утв.25.07.2017" sheetId="5" r:id="rId2"/>
    <sheet name="утв.27.08.2018" sheetId="6" r:id="rId3"/>
    <sheet name="утв.27.08.2018_факт 2018 " sheetId="7" r:id="rId4"/>
    <sheet name="утв.12.11.2019" sheetId="8" r:id="rId5"/>
    <sheet name="утв.19.11.2020" sheetId="9" r:id="rId6"/>
    <sheet name="утв.28.10.2021" sheetId="10" r:id="rId7"/>
    <sheet name="утв.27.09.2022" sheetId="11" r:id="rId8"/>
    <sheet name="утв.30.10.2023" sheetId="1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anscount" hidden="1">1</definedName>
    <definedName name="clear_range" localSheetId="8">'[1]Общая информация'!$F$12,'[1]Общая информация'!$F$15:$F$16,'[1]Общая информация'!$F$18:$F$28</definedName>
    <definedName name="clear_range">'[2]Общая информация'!$F$12,'[2]Общая информация'!$F$15:$F$16,'[2]Общая информация'!$F$18:$F$28</definedName>
    <definedName name="data_org" localSheetId="8">'[1]Общая информация'!$F$15</definedName>
    <definedName name="data_org">'[2]Общая информация'!$F$15</definedName>
    <definedName name="data_type" localSheetId="8">[1]TEHSHEET!$Q$2:$Q$4</definedName>
    <definedName name="data_type">[2]TEHSHEET!$Q$2:$Q$4</definedName>
    <definedName name="email" localSheetId="8">'[1]Общая информация'!$F$21</definedName>
    <definedName name="email">'[2]Общая информация'!$F$21</definedName>
    <definedName name="hmao_spec_1" localSheetId="4">#REF!</definedName>
    <definedName name="hmao_spec_1" localSheetId="5">#REF!</definedName>
    <definedName name="hmao_spec_1" localSheetId="1">#REF!</definedName>
    <definedName name="hmao_spec_1" localSheetId="2">#REF!</definedName>
    <definedName name="hmao_spec_1" localSheetId="7">#REF!</definedName>
    <definedName name="hmao_spec_1" localSheetId="0">#REF!</definedName>
    <definedName name="hmao_spec_1" localSheetId="6">#REF!</definedName>
    <definedName name="hmao_spec_1" localSheetId="8">#REF!</definedName>
    <definedName name="hmao_spec_1">#REF!</definedName>
    <definedName name="kind_group_rates" localSheetId="8">[1]TEHSHEET!$S$2:$S$11</definedName>
    <definedName name="kind_group_rates">[2]TEHSHEET!$S$2:$S$11</definedName>
    <definedName name="kind_of_activity_WARM" localSheetId="8">[1]TEHSHEET!$R$11:$R$18</definedName>
    <definedName name="kind_of_activity_WARM">[2]TEHSHEET!$R$11:$R$18</definedName>
    <definedName name="kind_of_NDS" localSheetId="8">[1]TEHSHEET!$H$2:$H$4</definedName>
    <definedName name="kind_of_NDS">[2]TEHSHEET!$H$2:$H$4</definedName>
    <definedName name="kind_of_unit" localSheetId="8">[1]TEHSHEET!$J$2:$J$4</definedName>
    <definedName name="kind_of_unit">[2]TEHSHEET!$J$2:$J$4</definedName>
    <definedName name="list_ed" localSheetId="8">[1]TEHSHEET!$X$2:$X$3</definedName>
    <definedName name="list_ed">[2]TEHSHEET!$X$2:$X$3</definedName>
    <definedName name="List06_flag_year" localSheetId="4">утв.12.11.2019!$AS$17:$AS$33</definedName>
    <definedName name="List06_flag_year" localSheetId="5">утв.19.11.2020!$AT$17:$AT$33</definedName>
    <definedName name="List06_flag_year" localSheetId="7">утв.27.09.2022!$AT$17:$AT$33</definedName>
    <definedName name="List06_flag_year" localSheetId="6">утв.28.10.2021!$AT$17:$AT$33</definedName>
    <definedName name="List06_flag_year">'утв.27.08.2018_факт 2018 '!$AD$17:$AD$27</definedName>
    <definedName name="logical" localSheetId="8">[1]TEHSHEET!$D$2:$D$3</definedName>
    <definedName name="logical">[2]TEHSHEET!$D$2:$D$3</definedName>
    <definedName name="mail" localSheetId="8">[1]Титульный!$F$46</definedName>
    <definedName name="mail">[2]Титульный!$F$46</definedName>
    <definedName name="mail_post" localSheetId="8">'[1]Общая информация'!$F$17</definedName>
    <definedName name="mail_post">'[2]Общая информация'!$F$17</definedName>
    <definedName name="mr_list" localSheetId="8">[1]MR_LIST!$A$1:$A$2</definedName>
    <definedName name="mr_list">[2]MR_LIST!$A$1:$A$2</definedName>
    <definedName name="ogrn" localSheetId="8">'[1]Общая информация'!$F$14</definedName>
    <definedName name="ogrn">'[2]Общая информация'!$F$14</definedName>
    <definedName name="org" localSheetId="8">[1]Титульный!$F$34</definedName>
    <definedName name="org">[2]Титульный!$F$34</definedName>
    <definedName name="org_dir" localSheetId="8">'[1]Общая информация'!$F$13</definedName>
    <definedName name="org_dir">'[2]Общая информация'!$F$13</definedName>
    <definedName name="org_full" localSheetId="8">'[1]Общая информация'!$F$12</definedName>
    <definedName name="org_full">'[2]Общая информация'!$F$12</definedName>
    <definedName name="P19_T1_Protect" localSheetId="4" hidden="1">P5_T1_Protect,P6_T1_Protect,P7_T1_Protect,P8_T1_Protect,P9_T1_Protect,P10_T1_Protect,P11_T1_Protect,P12_T1_Protect,P13_T1_Protect,P14_T1_Protect</definedName>
    <definedName name="P19_T1_Protect" localSheetId="5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7" hidden="1">P5_T1_Protect,P6_T1_Protect,P7_T1_Protect,P8_T1_Protect,P9_T1_Protect,P10_T1_Protect,P11_T1_Protect,P12_T1_Protect,P13_T1_Protect,P14_T1_Protect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6" hidden="1">P5_T1_Protect,P6_T1_Protect,P7_T1_Protect,P8_T1_Protect,P9_T1_Protect,P10_T1_Protect,P11_T1_Protect,P12_T1_Protect,P13_T1_Protect,P14_T1_Protect</definedName>
    <definedName name="P19_T1_Protect" localSheetId="8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4" hidden="1">P5_T1_Protect,P6_T1_Protect,P7_T1_Protect,P8_T1_Protect,P9_T1_Protect,P10_T1_Protect,P11_T1_Protect,P12_T1_Protect,P13_T1_Protect,P14_T1_Protect</definedName>
    <definedName name="P19_T2_Protect" localSheetId="5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localSheetId="7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localSheetId="6" hidden="1">P5_T1_Protect,P6_T1_Protect,P7_T1_Protect,P8_T1_Protect,P9_T1_Protect,P10_T1_Protect,P11_T1_Protect,P12_T1_Protect,P13_T1_Protect,P14_T1_Protect</definedName>
    <definedName name="P19_T2_Protect" localSheetId="8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InsList06" localSheetId="4">#REF!</definedName>
    <definedName name="pInsList06" localSheetId="5">#REF!</definedName>
    <definedName name="pInsList06" localSheetId="1">#REF!</definedName>
    <definedName name="pInsList06" localSheetId="2">#REF!</definedName>
    <definedName name="pInsList06" localSheetId="7">#REF!</definedName>
    <definedName name="pInsList06" localSheetId="0">#REF!</definedName>
    <definedName name="pInsList06" localSheetId="6">#REF!</definedName>
    <definedName name="pInsList06" localSheetId="8">#REF!</definedName>
    <definedName name="pInsList06">#REF!</definedName>
    <definedName name="PROT_22" localSheetId="4">P3_PROT_22,P4_PROT_22,P5_PROT_22</definedName>
    <definedName name="PROT_22" localSheetId="5">P3_PROT_22,P4_PROT_22,P5_PROT_22</definedName>
    <definedName name="PROT_22" localSheetId="1">P3_PROT_22,P4_PROT_22,P5_PROT_22</definedName>
    <definedName name="PROT_22" localSheetId="2">P3_PROT_22,P4_PROT_22,P5_PROT_22</definedName>
    <definedName name="PROT_22" localSheetId="7">P3_PROT_22,P4_PROT_22,P5_PROT_22</definedName>
    <definedName name="PROT_22" localSheetId="0">P3_PROT_22,P4_PROT_22,P5_PROT_22</definedName>
    <definedName name="PROT_22" localSheetId="6">P3_PROT_22,P4_PROT_22,P5_PROT_22</definedName>
    <definedName name="PROT_22" localSheetId="8">P3_PROT_22,P4_PROT_22,P5_PROT_22</definedName>
    <definedName name="PROT_22">P3_PROT_22,P4_PROT_22,P5_PROT_22</definedName>
    <definedName name="QUARTER" localSheetId="8">[1]TEHSHEET!$F$2:$F$5</definedName>
    <definedName name="QUARTER">[2]TEHSHEET!$F$2:$F$5</definedName>
    <definedName name="ruk_fio" localSheetId="8">[1]Титульный!$F$49</definedName>
    <definedName name="ruk_fio">[2]Титульный!$F$49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4">P1_SCOPE_16_PRT,P2_SCOPE_16_PRT</definedName>
    <definedName name="SCOPE_16_PRT" localSheetId="5">P1_SCOPE_16_PRT,P2_SCOPE_16_PRT</definedName>
    <definedName name="SCOPE_16_PRT" localSheetId="1">P1_SCOPE_16_PRT,P2_SCOPE_16_PRT</definedName>
    <definedName name="SCOPE_16_PRT" localSheetId="2">P1_SCOPE_16_PRT,P2_SCOPE_16_PRT</definedName>
    <definedName name="SCOPE_16_PRT" localSheetId="7">P1_SCOPE_16_PRT,P2_SCOPE_16_PRT</definedName>
    <definedName name="SCOPE_16_PRT" localSheetId="0">P1_SCOPE_16_PRT,P2_SCOPE_16_PRT</definedName>
    <definedName name="SCOPE_16_PRT" localSheetId="6">P1_SCOPE_16_PRT,P2_SCOPE_16_PRT</definedName>
    <definedName name="SCOPE_16_PRT" localSheetId="8">P1_SCOPE_16_PRT,P2_SCOPE_16_PRT</definedName>
    <definedName name="SCOPE_16_PRT">P1_SCOPE_16_PRT,P2_SCOPE_16_PRT</definedName>
    <definedName name="Scope_17_PRT" localSheetId="4">P1_SCOPE_16_PRT,P2_SCOPE_16_PRT</definedName>
    <definedName name="Scope_17_PRT" localSheetId="5">P1_SCOPE_16_PRT,P2_SCOPE_16_PRT</definedName>
    <definedName name="Scope_17_PRT" localSheetId="1">P1_SCOPE_16_PRT,P2_SCOPE_16_PRT</definedName>
    <definedName name="Scope_17_PRT" localSheetId="2">P1_SCOPE_16_PRT,P2_SCOPE_16_PRT</definedName>
    <definedName name="Scope_17_PRT" localSheetId="7">P1_SCOPE_16_PRT,P2_SCOPE_16_PRT</definedName>
    <definedName name="Scope_17_PRT" localSheetId="0">P1_SCOPE_16_PRT,P2_SCOPE_16_PRT</definedName>
    <definedName name="Scope_17_PRT" localSheetId="6">P1_SCOPE_16_PRT,P2_SCOPE_16_PRT</definedName>
    <definedName name="Scope_17_PRT" localSheetId="8">P1_SCOPE_16_PRT,P2_SCOPE_16_PRT</definedName>
    <definedName name="Scope_17_PRT">P1_SCOPE_16_PRT,P2_SCOPE_16_PRT</definedName>
    <definedName name="SCOPE_PER_PRT" localSheetId="4">P5_SCOPE_PER_PRT,P6_SCOPE_PER_PRT,P7_SCOPE_PER_PRT,P8_SCOPE_PER_PRT</definedName>
    <definedName name="SCOPE_PER_PRT" localSheetId="5">P5_SCOPE_PER_PRT,P6_SCOPE_PER_PRT,P7_SCOPE_PER_PRT,P8_SCOPE_PER_PRT</definedName>
    <definedName name="SCOPE_PER_PRT" localSheetId="1">P5_SCOPE_PER_PRT,P6_SCOPE_PER_PRT,P7_SCOPE_PER_PRT,P8_SCOPE_PER_PRT</definedName>
    <definedName name="SCOPE_PER_PRT" localSheetId="2">P5_SCOPE_PER_PRT,P6_SCOPE_PER_PRT,P7_SCOPE_PER_PRT,P8_SCOPE_PER_PRT</definedName>
    <definedName name="SCOPE_PER_PRT" localSheetId="7">P5_SCOPE_PER_PRT,P6_SCOPE_PER_PRT,P7_SCOPE_PER_PRT,P8_SCOPE_PER_PRT</definedName>
    <definedName name="SCOPE_PER_PRT" localSheetId="0">P5_SCOPE_PER_PRT,P6_SCOPE_PER_PRT,P7_SCOPE_PER_PRT,P8_SCOPE_PER_PRT</definedName>
    <definedName name="SCOPE_PER_PRT" localSheetId="6">P5_SCOPE_PER_PRT,P6_SCOPE_PER_PRT,P7_SCOPE_PER_PRT,P8_SCOPE_PER_PRT</definedName>
    <definedName name="SCOPE_PER_PRT" localSheetId="8">P5_SCOPE_PER_PRT,P6_SCOPE_PER_PRT,P7_SCOPE_PER_PRT,P8_SCOPE_PER_PRT</definedName>
    <definedName name="SCOPE_PER_PRT">P5_SCOPE_PER_PRT,P6_SCOPE_PER_PRT,P7_SCOPE_PER_PRT,P8_SCOPE_PER_PRT</definedName>
    <definedName name="SCOPE_SV_PRT" localSheetId="4">P1_SCOPE_SV_PRT,P2_SCOPE_SV_PRT,P3_SCOPE_SV_PRT</definedName>
    <definedName name="SCOPE_SV_PRT" localSheetId="5">P1_SCOPE_SV_PRT,P2_SCOPE_SV_PRT,P3_SCOPE_SV_PRT</definedName>
    <definedName name="SCOPE_SV_PRT" localSheetId="1">P1_SCOPE_SV_PRT,P2_SCOPE_SV_PRT,P3_SCOPE_SV_PRT</definedName>
    <definedName name="SCOPE_SV_PRT" localSheetId="2">P1_SCOPE_SV_PRT,P2_SCOPE_SV_PRT,P3_SCOPE_SV_PRT</definedName>
    <definedName name="SCOPE_SV_PRT" localSheetId="7">P1_SCOPE_SV_PRT,P2_SCOPE_SV_PRT,P3_SCOPE_SV_PRT</definedName>
    <definedName name="SCOPE_SV_PRT" localSheetId="0">P1_SCOPE_SV_PRT,P2_SCOPE_SV_PRT,P3_SCOPE_SV_PRT</definedName>
    <definedName name="SCOPE_SV_PRT" localSheetId="6">P1_SCOPE_SV_PRT,P2_SCOPE_SV_PRT,P3_SCOPE_SV_PRT</definedName>
    <definedName name="SCOPE_SV_PRT" localSheetId="8">P1_SCOPE_SV_PRT,P2_SCOPE_SV_PRT,P3_SCOPE_SV_PRT</definedName>
    <definedName name="SCOPE_SV_PRT">P1_SCOPE_SV_PRT,P2_SCOPE_SV_PRT,P3_SCOPE_SV_PRT</definedName>
    <definedName name="source_of_funding" localSheetId="8">[3]TEHSHEET!$O$2:$O$13</definedName>
    <definedName name="source_of_funding">[4]TEHSHEET!$O$2:$O$13</definedName>
    <definedName name="sys_103" localSheetId="4">#REF!</definedName>
    <definedName name="sys_103" localSheetId="5">#REF!</definedName>
    <definedName name="sys_103" localSheetId="1">#REF!</definedName>
    <definedName name="sys_103" localSheetId="2">#REF!</definedName>
    <definedName name="sys_103" localSheetId="7">#REF!</definedName>
    <definedName name="sys_103" localSheetId="0">#REF!</definedName>
    <definedName name="sys_103" localSheetId="6">#REF!</definedName>
    <definedName name="sys_103" localSheetId="8">#REF!</definedName>
    <definedName name="sys_103">#REF!</definedName>
    <definedName name="T2.1_Protect" localSheetId="4">P4_T2.1_Protect,P5_T2.1_Protect,P6_T2.1_Protect,P7_T2.1_Protect</definedName>
    <definedName name="T2.1_Protect" localSheetId="5">P4_T2.1_Protect,P5_T2.1_Protect,P6_T2.1_Protect,P7_T2.1_Protect</definedName>
    <definedName name="T2.1_Protect" localSheetId="1">P4_T2.1_Protect,P5_T2.1_Protect,P6_T2.1_Protect,P7_T2.1_Protect</definedName>
    <definedName name="T2.1_Protect" localSheetId="2">P4_T2.1_Protect,P5_T2.1_Protect,P6_T2.1_Protect,P7_T2.1_Protect</definedName>
    <definedName name="T2.1_Protect" localSheetId="7">P4_T2.1_Protect,P5_T2.1_Protect,P6_T2.1_Protect,P7_T2.1_Protect</definedName>
    <definedName name="T2.1_Protect" localSheetId="0">P4_T2.1_Protect,P5_T2.1_Protect,P6_T2.1_Protect,P7_T2.1_Protect</definedName>
    <definedName name="T2.1_Protect" localSheetId="6">P4_T2.1_Protect,P5_T2.1_Protect,P6_T2.1_Protect,P7_T2.1_Protect</definedName>
    <definedName name="T2.1_Protect" localSheetId="8">P4_T2.1_Protect,P5_T2.1_Protect,P6_T2.1_Protect,P7_T2.1_Protect</definedName>
    <definedName name="T2.1_Protect">P4_T2.1_Protect,P5_T2.1_Protect,P6_T2.1_Protect,P7_T2.1_Protect</definedName>
    <definedName name="T2_1_Protect" localSheetId="4">P4_T2_1_Protect,P5_T2_1_Protect,P6_T2_1_Protect,P7_T2_1_Protect</definedName>
    <definedName name="T2_1_Protect" localSheetId="5">P4_T2_1_Protect,P5_T2_1_Protect,P6_T2_1_Protect,P7_T2_1_Protect</definedName>
    <definedName name="T2_1_Protect" localSheetId="1">P4_T2_1_Protect,P5_T2_1_Protect,P6_T2_1_Protect,P7_T2_1_Protect</definedName>
    <definedName name="T2_1_Protect" localSheetId="2">P4_T2_1_Protect,P5_T2_1_Protect,P6_T2_1_Protect,P7_T2_1_Protect</definedName>
    <definedName name="T2_1_Protect" localSheetId="7">P4_T2_1_Protect,P5_T2_1_Protect,P6_T2_1_Protect,P7_T2_1_Protect</definedName>
    <definedName name="T2_1_Protect" localSheetId="0">P4_T2_1_Protect,P5_T2_1_Protect,P6_T2_1_Protect,P7_T2_1_Protect</definedName>
    <definedName name="T2_1_Protect" localSheetId="6">P4_T2_1_Protect,P5_T2_1_Protect,P6_T2_1_Protect,P7_T2_1_Protect</definedName>
    <definedName name="T2_1_Protect" localSheetId="8">P4_T2_1_Protect,P5_T2_1_Protect,P6_T2_1_Protect,P7_T2_1_Protect</definedName>
    <definedName name="T2_1_Protect">P4_T2_1_Protect,P5_T2_1_Protect,P6_T2_1_Protect,P7_T2_1_Protect</definedName>
    <definedName name="T2_2_Protect" localSheetId="4">P4_T2_2_Protect,P5_T2_2_Protect,P6_T2_2_Protect,P7_T2_2_Protect</definedName>
    <definedName name="T2_2_Protect" localSheetId="5">P4_T2_2_Protect,P5_T2_2_Protect,P6_T2_2_Protect,P7_T2_2_Protect</definedName>
    <definedName name="T2_2_Protect" localSheetId="1">P4_T2_2_Protect,P5_T2_2_Protect,P6_T2_2_Protect,P7_T2_2_Protect</definedName>
    <definedName name="T2_2_Protect" localSheetId="2">P4_T2_2_Protect,P5_T2_2_Protect,P6_T2_2_Protect,P7_T2_2_Protect</definedName>
    <definedName name="T2_2_Protect" localSheetId="7">P4_T2_2_Protect,P5_T2_2_Protect,P6_T2_2_Protect,P7_T2_2_Protect</definedName>
    <definedName name="T2_2_Protect" localSheetId="0">P4_T2_2_Protect,P5_T2_2_Protect,P6_T2_2_Protect,P7_T2_2_Protect</definedName>
    <definedName name="T2_2_Protect" localSheetId="6">P4_T2_2_Protect,P5_T2_2_Protect,P6_T2_2_Protect,P7_T2_2_Protect</definedName>
    <definedName name="T2_2_Protect" localSheetId="8">P4_T2_2_Protect,P5_T2_2_Protect,P6_T2_2_Protect,P7_T2_2_Protect</definedName>
    <definedName name="T2_2_Protect">P4_T2_2_Protect,P5_T2_2_Protect,P6_T2_2_Protect,P7_T2_2_Protect</definedName>
    <definedName name="T2_DiapProt" localSheetId="4">P1_T2_DiapProt,P2_T2_DiapProt</definedName>
    <definedName name="T2_DiapProt" localSheetId="5">P1_T2_DiapProt,P2_T2_DiapProt</definedName>
    <definedName name="T2_DiapProt" localSheetId="1">P1_T2_DiapProt,P2_T2_DiapProt</definedName>
    <definedName name="T2_DiapProt" localSheetId="2">P1_T2_DiapProt,P2_T2_DiapProt</definedName>
    <definedName name="T2_DiapProt" localSheetId="7">P1_T2_DiapProt,P2_T2_DiapProt</definedName>
    <definedName name="T2_DiapProt" localSheetId="0">P1_T2_DiapProt,P2_T2_DiapProt</definedName>
    <definedName name="T2_DiapProt" localSheetId="6">P1_T2_DiapProt,P2_T2_DiapProt</definedName>
    <definedName name="T2_DiapProt" localSheetId="8">P1_T2_DiapProt,P2_T2_DiapProt</definedName>
    <definedName name="T2_DiapProt">P1_T2_DiapProt,P2_T2_DiapProt</definedName>
    <definedName name="T2_Protect" localSheetId="4">P4_T2_Protect,P5_T2_Protect,P6_T2_Protect</definedName>
    <definedName name="T2_Protect" localSheetId="5">P4_T2_Protect,P5_T2_Protect,P6_T2_Protect</definedName>
    <definedName name="T2_Protect" localSheetId="1">P4_T2_Protect,P5_T2_Protect,P6_T2_Protect</definedName>
    <definedName name="T2_Protect" localSheetId="2">P4_T2_Protect,P5_T2_Protect,P6_T2_Protect</definedName>
    <definedName name="T2_Protect" localSheetId="7">P4_T2_Protect,P5_T2_Protect,P6_T2_Protect</definedName>
    <definedName name="T2_Protect" localSheetId="0">P4_T2_Protect,P5_T2_Protect,P6_T2_Protect</definedName>
    <definedName name="T2_Protect" localSheetId="6">P4_T2_Protect,P5_T2_Protect,P6_T2_Protect</definedName>
    <definedName name="T2_Protect" localSheetId="8">P4_T2_Protect,P5_T2_Protect,P6_T2_Protect</definedName>
    <definedName name="T2_Protect">P4_T2_Protect,P5_T2_Protect,P6_T2_Protect</definedName>
    <definedName name="T6_Protect" localSheetId="4">P1_T6_Protect,P2_T6_Protect</definedName>
    <definedName name="T6_Protect" localSheetId="5">P1_T6_Protect,P2_T6_Protect</definedName>
    <definedName name="T6_Protect" localSheetId="1">P1_T6_Protect,P2_T6_Protect</definedName>
    <definedName name="T6_Protect" localSheetId="2">P1_T6_Protect,P2_T6_Protect</definedName>
    <definedName name="T6_Protect" localSheetId="7">P1_T6_Protect,P2_T6_Protect</definedName>
    <definedName name="T6_Protect" localSheetId="0">P1_T6_Protect,P2_T6_Protect</definedName>
    <definedName name="T6_Protect" localSheetId="6">P1_T6_Protect,P2_T6_Protect</definedName>
    <definedName name="T6_Protect" localSheetId="8">P1_T6_Protect,P2_T6_Protect</definedName>
    <definedName name="T6_Protect">P1_T6_Protect,P2_T6_Protect</definedName>
    <definedName name="tel" localSheetId="8">'[1]Общая информация'!$F$19</definedName>
    <definedName name="tel">'[2]Общая информация'!$F$19</definedName>
    <definedName name="TSphere_full" localSheetId="8">[1]TEHSHEET!$N$5</definedName>
    <definedName name="TSphere_full">[2]TEHSHEET!$N$5</definedName>
    <definedName name="url" localSheetId="8">'[1]Общая информация'!$F$20</definedName>
    <definedName name="url">'[2]Общая информация'!$F$20</definedName>
    <definedName name="vdet" localSheetId="8">[1]Титульный!$F$39</definedName>
    <definedName name="vdet">[2]Титульный!$F$39</definedName>
    <definedName name="version" localSheetId="8">[1]Инструкция!$B$3</definedName>
    <definedName name="version">[2]Инструкция!$B$3</definedName>
    <definedName name="year_list" localSheetId="8">[1]TEHSHEET!$C$2:$C$6</definedName>
    <definedName name="year_list">[2]TEHSHEET!$C$2:$C$6</definedName>
    <definedName name="й" localSheetId="4">P1_SCOPE_16_PRT,P2_SCOPE_16_PRT</definedName>
    <definedName name="й" localSheetId="5">P1_SCOPE_16_PRT,P2_SCOPE_16_PRT</definedName>
    <definedName name="й" localSheetId="1">P1_SCOPE_16_PRT,P2_SCOPE_16_PRT</definedName>
    <definedName name="й" localSheetId="2">P1_SCOPE_16_PRT,P2_SCOPE_16_PRT</definedName>
    <definedName name="й" localSheetId="7">P1_SCOPE_16_PRT,P2_SCOPE_16_PRT</definedName>
    <definedName name="й" localSheetId="0">P1_SCOPE_16_PRT,P2_SCOPE_16_PRT</definedName>
    <definedName name="й" localSheetId="6">P1_SCOPE_16_PRT,P2_SCOPE_16_PRT</definedName>
    <definedName name="й" localSheetId="8">P1_SCOPE_16_PRT,P2_SCOPE_16_PRT</definedName>
    <definedName name="й">P1_SCOPE_16_PRT,P2_SCOPE_16_PRT</definedName>
    <definedName name="мрпоп" localSheetId="4">P1_SCOPE_16_PRT,P2_SCOPE_16_PRT</definedName>
    <definedName name="мрпоп" localSheetId="5">P1_SCOPE_16_PRT,P2_SCOPE_16_PRT</definedName>
    <definedName name="мрпоп" localSheetId="1">P1_SCOPE_16_PRT,P2_SCOPE_16_PRT</definedName>
    <definedName name="мрпоп" localSheetId="2">P1_SCOPE_16_PRT,P2_SCOPE_16_PRT</definedName>
    <definedName name="мрпоп" localSheetId="7">P1_SCOPE_16_PRT,P2_SCOPE_16_PRT</definedName>
    <definedName name="мрпоп" localSheetId="0">P1_SCOPE_16_PRT,P2_SCOPE_16_PRT</definedName>
    <definedName name="мрпоп" localSheetId="6">P1_SCOPE_16_PRT,P2_SCOPE_16_PRT</definedName>
    <definedName name="мрпоп" localSheetId="8">P1_SCOPE_16_PRT,P2_SCOPE_16_PRT</definedName>
    <definedName name="мрпоп">P1_SCOPE_16_PRT,P2_SCOPE_16_PRT</definedName>
    <definedName name="р" localSheetId="4">P5_SCOPE_PER_PRT,P6_SCOPE_PER_PRT,P7_SCOPE_PER_PRT,P8_SCOPE_PER_PRT</definedName>
    <definedName name="р" localSheetId="5">P5_SCOPE_PER_PRT,P6_SCOPE_PER_PRT,P7_SCOPE_PER_PRT,P8_SCOPE_PER_PRT</definedName>
    <definedName name="р" localSheetId="1">P5_SCOPE_PER_PRT,P6_SCOPE_PER_PRT,P7_SCOPE_PER_PRT,P8_SCOPE_PER_PRT</definedName>
    <definedName name="р" localSheetId="2">P5_SCOPE_PER_PRT,P6_SCOPE_PER_PRT,P7_SCOPE_PER_PRT,P8_SCOPE_PER_PRT</definedName>
    <definedName name="р" localSheetId="7">P5_SCOPE_PER_PRT,P6_SCOPE_PER_PRT,P7_SCOPE_PER_PRT,P8_SCOPE_PER_PRT</definedName>
    <definedName name="р" localSheetId="0">P5_SCOPE_PER_PRT,P6_SCOPE_PER_PRT,P7_SCOPE_PER_PRT,P8_SCOPE_PER_PRT</definedName>
    <definedName name="р" localSheetId="6">P5_SCOPE_PER_PRT,P6_SCOPE_PER_PRT,P7_SCOPE_PER_PRT,P8_SCOPE_PER_PRT</definedName>
    <definedName name="р" localSheetId="8">P5_SCOPE_PER_PRT,P6_SCOPE_PER_PRT,P7_SCOPE_PER_PRT,P8_SCOPE_PER_PRT</definedName>
    <definedName name="р">P5_SCOPE_PER_PRT,P6_SCOPE_PER_PRT,P7_SCOPE_PER_PRT,P8_SCOPE_PER_PRT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8" i="12" l="1"/>
  <c r="M58" i="12"/>
  <c r="E58" i="12"/>
  <c r="AR48" i="12" l="1"/>
  <c r="AR46" i="12"/>
  <c r="AP48" i="12"/>
  <c r="AO50" i="12"/>
  <c r="AO48" i="12"/>
  <c r="AN52" i="12"/>
  <c r="AN50" i="12"/>
  <c r="AN48" i="12"/>
  <c r="AK48" i="12"/>
  <c r="AF54" i="12"/>
  <c r="AE50" i="12"/>
  <c r="AD50" i="12"/>
  <c r="AD48" i="12"/>
  <c r="AB56" i="12"/>
  <c r="AB54" i="12"/>
  <c r="AA52" i="12"/>
  <c r="V52" i="12"/>
  <c r="V50" i="12"/>
  <c r="V48" i="12"/>
  <c r="W50" i="12"/>
  <c r="X48" i="12"/>
  <c r="Y48" i="12"/>
  <c r="T56" i="12"/>
  <c r="S54" i="12"/>
  <c r="R52" i="12"/>
  <c r="Q50" i="12"/>
  <c r="P48" i="12"/>
  <c r="O50" i="12"/>
  <c r="O48" i="12"/>
  <c r="N48" i="12"/>
  <c r="N46" i="12"/>
  <c r="L56" i="12"/>
  <c r="K54" i="12"/>
  <c r="J52" i="12"/>
  <c r="I50" i="12"/>
  <c r="H48" i="12"/>
  <c r="G50" i="12"/>
  <c r="F48" i="12"/>
  <c r="E56" i="12"/>
  <c r="E54" i="12"/>
  <c r="E52" i="12"/>
  <c r="E50" i="12"/>
  <c r="E48" i="12"/>
  <c r="E46" i="12"/>
  <c r="V71" i="12" l="1"/>
  <c r="V69" i="12"/>
  <c r="V67" i="12"/>
  <c r="V68" i="12"/>
  <c r="V70" i="12"/>
  <c r="V72" i="12"/>
  <c r="V62" i="12"/>
  <c r="V65" i="12"/>
  <c r="V63" i="12"/>
  <c r="V66" i="12" l="1"/>
  <c r="V61" i="12"/>
  <c r="V64" i="12"/>
  <c r="AM63" i="12"/>
  <c r="E72" i="12"/>
  <c r="AC72" i="12" s="1"/>
  <c r="E71" i="12"/>
  <c r="E70" i="12"/>
  <c r="AH70" i="12" s="1"/>
  <c r="E69" i="12"/>
  <c r="AI69" i="12" s="1"/>
  <c r="E68" i="12"/>
  <c r="E67" i="12"/>
  <c r="AI67" i="12" s="1"/>
  <c r="E66" i="12"/>
  <c r="O66" i="12" s="1"/>
  <c r="E65" i="12"/>
  <c r="AI65" i="12" s="1"/>
  <c r="AJ68" i="12"/>
  <c r="AI66" i="12"/>
  <c r="E64" i="12"/>
  <c r="AH64" i="12" s="1"/>
  <c r="E63" i="12"/>
  <c r="AF63" i="12" s="1"/>
  <c r="E62" i="12"/>
  <c r="AR72" i="12"/>
  <c r="AQ72" i="12"/>
  <c r="AP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B72" i="12"/>
  <c r="AA72" i="12"/>
  <c r="Z72" i="12"/>
  <c r="Y72" i="12"/>
  <c r="X72" i="12"/>
  <c r="W72" i="12"/>
  <c r="U72" i="12"/>
  <c r="S72" i="12"/>
  <c r="R72" i="12"/>
  <c r="Q72" i="12"/>
  <c r="O72" i="12"/>
  <c r="N72" i="12"/>
  <c r="M72" i="12"/>
  <c r="K72" i="12"/>
  <c r="J72" i="12"/>
  <c r="I72" i="12"/>
  <c r="G72" i="12"/>
  <c r="F72" i="12"/>
  <c r="AQ71" i="12"/>
  <c r="AM71" i="12"/>
  <c r="AJ71" i="12"/>
  <c r="AI71" i="12"/>
  <c r="AH71" i="12"/>
  <c r="AF71" i="12"/>
  <c r="AE71" i="12"/>
  <c r="AC71" i="12"/>
  <c r="AA71" i="12"/>
  <c r="W71" i="12"/>
  <c r="AP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AR70" i="12"/>
  <c r="AQ70" i="12"/>
  <c r="AP70" i="12"/>
  <c r="AO70" i="12"/>
  <c r="AN70" i="12"/>
  <c r="AM70" i="12"/>
  <c r="AL70" i="12"/>
  <c r="AK70" i="12"/>
  <c r="AG70" i="12"/>
  <c r="AE70" i="12"/>
  <c r="AD70" i="12"/>
  <c r="AB70" i="12"/>
  <c r="AA70" i="12"/>
  <c r="Z70" i="12"/>
  <c r="Y70" i="12"/>
  <c r="X70" i="12"/>
  <c r="W70" i="12"/>
  <c r="R70" i="12"/>
  <c r="F70" i="12"/>
  <c r="AR69" i="12"/>
  <c r="AQ69" i="12"/>
  <c r="AN69" i="12"/>
  <c r="AM69" i="12"/>
  <c r="AJ69" i="12"/>
  <c r="AH69" i="12"/>
  <c r="AE69" i="12"/>
  <c r="AB69" i="12"/>
  <c r="AA69" i="12"/>
  <c r="X69" i="12"/>
  <c r="W69" i="12"/>
  <c r="AP69" i="12"/>
  <c r="T69" i="12"/>
  <c r="P69" i="12"/>
  <c r="L69" i="12"/>
  <c r="H69" i="12"/>
  <c r="AR68" i="12"/>
  <c r="AQ68" i="12"/>
  <c r="AP68" i="12"/>
  <c r="AO68" i="12"/>
  <c r="AN68" i="12"/>
  <c r="AM68" i="12"/>
  <c r="AL68" i="12"/>
  <c r="AK68" i="12"/>
  <c r="AG68" i="12"/>
  <c r="AD68" i="12"/>
  <c r="AC68" i="12"/>
  <c r="AB68" i="12"/>
  <c r="AA68" i="12"/>
  <c r="Z68" i="12"/>
  <c r="Y68" i="12"/>
  <c r="X68" i="12"/>
  <c r="W68" i="12"/>
  <c r="T68" i="12"/>
  <c r="P68" i="12"/>
  <c r="L68" i="12"/>
  <c r="H68" i="12"/>
  <c r="F68" i="12"/>
  <c r="AR67" i="12"/>
  <c r="AO67" i="12"/>
  <c r="AN67" i="12"/>
  <c r="AK67" i="12"/>
  <c r="AJ67" i="12"/>
  <c r="AG67" i="12"/>
  <c r="AF67" i="12"/>
  <c r="AB67" i="12"/>
  <c r="Y67" i="12"/>
  <c r="X67" i="12"/>
  <c r="AQ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AR66" i="12"/>
  <c r="AQ66" i="12"/>
  <c r="AP66" i="12"/>
  <c r="AO66" i="12"/>
  <c r="AN66" i="12"/>
  <c r="AM66" i="12"/>
  <c r="AL66" i="12"/>
  <c r="AK66" i="12"/>
  <c r="AH66" i="12"/>
  <c r="AG66" i="12"/>
  <c r="AD66" i="12"/>
  <c r="AB66" i="12"/>
  <c r="AA66" i="12"/>
  <c r="Z66" i="12"/>
  <c r="Y66" i="12"/>
  <c r="X66" i="12"/>
  <c r="W66" i="12"/>
  <c r="Q66" i="12"/>
  <c r="I66" i="12"/>
  <c r="AJ65" i="12"/>
  <c r="AE65" i="12"/>
  <c r="AO65" i="12"/>
  <c r="T65" i="12"/>
  <c r="P65" i="12"/>
  <c r="L65" i="12"/>
  <c r="H65" i="12"/>
  <c r="AR64" i="12"/>
  <c r="AQ64" i="12"/>
  <c r="AP64" i="12"/>
  <c r="AO64" i="12"/>
  <c r="AN64" i="12"/>
  <c r="AM64" i="12"/>
  <c r="AL64" i="12"/>
  <c r="AK64" i="12"/>
  <c r="AJ64" i="12"/>
  <c r="AI64" i="12"/>
  <c r="AG64" i="12"/>
  <c r="AF64" i="12"/>
  <c r="AE64" i="12"/>
  <c r="AD64" i="12"/>
  <c r="AC64" i="12"/>
  <c r="AB64" i="12"/>
  <c r="AA64" i="12"/>
  <c r="Z64" i="12"/>
  <c r="Y64" i="12"/>
  <c r="X64" i="12"/>
  <c r="W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AQ63" i="12"/>
  <c r="AI63" i="12"/>
  <c r="AA63" i="12"/>
  <c r="W63" i="12"/>
  <c r="T63" i="12"/>
  <c r="O63" i="12"/>
  <c r="K63" i="12"/>
  <c r="G63" i="12"/>
  <c r="F63" i="12"/>
  <c r="AJ62" i="12"/>
  <c r="AI62" i="12"/>
  <c r="AH62" i="12"/>
  <c r="AF62" i="12"/>
  <c r="AE62" i="12"/>
  <c r="AC62" i="12"/>
  <c r="AO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AO61" i="12"/>
  <c r="AK61" i="12"/>
  <c r="AJ61" i="12"/>
  <c r="AI61" i="12"/>
  <c r="AH61" i="12"/>
  <c r="AG61" i="12"/>
  <c r="AF61" i="12"/>
  <c r="AE61" i="12"/>
  <c r="AC61" i="12"/>
  <c r="Y61" i="12"/>
  <c r="AR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I69" i="12" l="1"/>
  <c r="M69" i="12"/>
  <c r="Q69" i="12"/>
  <c r="J70" i="12"/>
  <c r="AI70" i="12"/>
  <c r="U69" i="12"/>
  <c r="AF69" i="12"/>
  <c r="F69" i="12"/>
  <c r="J69" i="12"/>
  <c r="N69" i="12"/>
  <c r="R69" i="12"/>
  <c r="G69" i="12"/>
  <c r="K69" i="12"/>
  <c r="O69" i="12"/>
  <c r="S69" i="12"/>
  <c r="AC69" i="12"/>
  <c r="N70" i="12"/>
  <c r="G70" i="12"/>
  <c r="K70" i="12"/>
  <c r="O70" i="12"/>
  <c r="S70" i="12"/>
  <c r="AF70" i="12"/>
  <c r="AJ70" i="12"/>
  <c r="H70" i="12"/>
  <c r="L70" i="12"/>
  <c r="P70" i="12"/>
  <c r="T70" i="12"/>
  <c r="AC70" i="12"/>
  <c r="I70" i="12"/>
  <c r="M70" i="12"/>
  <c r="Q70" i="12"/>
  <c r="U70" i="12"/>
  <c r="AP63" i="12"/>
  <c r="H72" i="12"/>
  <c r="L72" i="12"/>
  <c r="P72" i="12"/>
  <c r="T72" i="12"/>
  <c r="AC67" i="12"/>
  <c r="AH67" i="12"/>
  <c r="AE67" i="12"/>
  <c r="K66" i="12"/>
  <c r="S66" i="12"/>
  <c r="AJ66" i="12"/>
  <c r="M66" i="12"/>
  <c r="U66" i="12"/>
  <c r="AF66" i="12"/>
  <c r="G66" i="12"/>
  <c r="F65" i="12"/>
  <c r="J65" i="12"/>
  <c r="N65" i="12"/>
  <c r="R65" i="12"/>
  <c r="AH65" i="12"/>
  <c r="I65" i="12"/>
  <c r="M65" i="12"/>
  <c r="Q65" i="12"/>
  <c r="U65" i="12"/>
  <c r="AF65" i="12"/>
  <c r="G65" i="12"/>
  <c r="K65" i="12"/>
  <c r="O65" i="12"/>
  <c r="S65" i="12"/>
  <c r="AC65" i="12"/>
  <c r="I68" i="12"/>
  <c r="M68" i="12"/>
  <c r="Q68" i="12"/>
  <c r="U68" i="12"/>
  <c r="AH68" i="12"/>
  <c r="J68" i="12"/>
  <c r="N68" i="12"/>
  <c r="R68" i="12"/>
  <c r="AE68" i="12"/>
  <c r="AI68" i="12"/>
  <c r="G68" i="12"/>
  <c r="K68" i="12"/>
  <c r="O68" i="12"/>
  <c r="S68" i="12"/>
  <c r="AF68" i="12"/>
  <c r="H66" i="12"/>
  <c r="L66" i="12"/>
  <c r="P66" i="12"/>
  <c r="T66" i="12"/>
  <c r="AC66" i="12"/>
  <c r="F66" i="12"/>
  <c r="J66" i="12"/>
  <c r="N66" i="12"/>
  <c r="R66" i="12"/>
  <c r="AE66" i="12"/>
  <c r="H63" i="12"/>
  <c r="L63" i="12"/>
  <c r="P63" i="12"/>
  <c r="U63" i="12"/>
  <c r="AC63" i="12"/>
  <c r="AJ63" i="12"/>
  <c r="I63" i="12"/>
  <c r="M63" i="12"/>
  <c r="Q63" i="12"/>
  <c r="AE63" i="12"/>
  <c r="J63" i="12"/>
  <c r="N63" i="12"/>
  <c r="R63" i="12"/>
  <c r="AH63" i="12"/>
  <c r="S63" i="12"/>
  <c r="Z61" i="12"/>
  <c r="AD61" i="12"/>
  <c r="AL61" i="12"/>
  <c r="AP61" i="12"/>
  <c r="W62" i="12"/>
  <c r="AA62" i="12"/>
  <c r="AM62" i="12"/>
  <c r="AQ62" i="12"/>
  <c r="X63" i="12"/>
  <c r="AB63" i="12"/>
  <c r="AN63" i="12"/>
  <c r="AR63" i="12"/>
  <c r="W65" i="12"/>
  <c r="AA65" i="12"/>
  <c r="AM65" i="12"/>
  <c r="AQ65" i="12"/>
  <c r="Z67" i="12"/>
  <c r="AD67" i="12"/>
  <c r="AL67" i="12"/>
  <c r="AP67" i="12"/>
  <c r="Y69" i="12"/>
  <c r="AG69" i="12"/>
  <c r="AK69" i="12"/>
  <c r="AO69" i="12"/>
  <c r="X71" i="12"/>
  <c r="AB71" i="12"/>
  <c r="AN71" i="12"/>
  <c r="AR71" i="12"/>
  <c r="Z62" i="12"/>
  <c r="AL62" i="12"/>
  <c r="AD65" i="12"/>
  <c r="AP65" i="12"/>
  <c r="W61" i="12"/>
  <c r="AA61" i="12"/>
  <c r="AM61" i="12"/>
  <c r="AQ61" i="12"/>
  <c r="X62" i="12"/>
  <c r="AB62" i="12"/>
  <c r="AN62" i="12"/>
  <c r="AR62" i="12"/>
  <c r="Y63" i="12"/>
  <c r="AG63" i="12"/>
  <c r="AK63" i="12"/>
  <c r="AO63" i="12"/>
  <c r="X65" i="12"/>
  <c r="AB65" i="12"/>
  <c r="AN65" i="12"/>
  <c r="AR65" i="12"/>
  <c r="W67" i="12"/>
  <c r="AA67" i="12"/>
  <c r="AM67" i="12"/>
  <c r="Z69" i="12"/>
  <c r="AD69" i="12"/>
  <c r="AL69" i="12"/>
  <c r="Y71" i="12"/>
  <c r="AG71" i="12"/>
  <c r="AK71" i="12"/>
  <c r="AO71" i="12"/>
  <c r="AD62" i="12"/>
  <c r="AP62" i="12"/>
  <c r="Z65" i="12"/>
  <c r="AL65" i="12"/>
  <c r="X61" i="12"/>
  <c r="AB61" i="12"/>
  <c r="AN61" i="12"/>
  <c r="Y62" i="12"/>
  <c r="AG62" i="12"/>
  <c r="AK62" i="12"/>
  <c r="Z63" i="12"/>
  <c r="AD63" i="12"/>
  <c r="AL63" i="12"/>
  <c r="Y65" i="12"/>
  <c r="AG65" i="12"/>
  <c r="AK65" i="12"/>
  <c r="Z71" i="12"/>
  <c r="AD71" i="12"/>
  <c r="AL71" i="12"/>
  <c r="E61" i="12" l="1"/>
  <c r="AQ57" i="12" l="1"/>
  <c r="D58" i="12"/>
  <c r="D57" i="12" s="1"/>
  <c r="AR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AQ55" i="12"/>
  <c r="L55" i="12"/>
  <c r="AR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K55" i="12"/>
  <c r="J55" i="12"/>
  <c r="I55" i="12"/>
  <c r="H55" i="12"/>
  <c r="G55" i="12"/>
  <c r="F55" i="12"/>
  <c r="E55" i="12"/>
  <c r="AF53" i="12"/>
  <c r="D54" i="12"/>
  <c r="D53" i="12" s="1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J53" i="12"/>
  <c r="I53" i="12"/>
  <c r="H53" i="12"/>
  <c r="G53" i="12"/>
  <c r="F53" i="12"/>
  <c r="E53" i="12"/>
  <c r="AN51" i="12"/>
  <c r="V51" i="12"/>
  <c r="R51" i="12"/>
  <c r="J51" i="12"/>
  <c r="AR51" i="12"/>
  <c r="AQ51" i="12"/>
  <c r="AP51" i="12"/>
  <c r="AO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U51" i="12"/>
  <c r="T51" i="12"/>
  <c r="S51" i="12"/>
  <c r="Q51" i="12"/>
  <c r="P51" i="12"/>
  <c r="O51" i="12"/>
  <c r="N51" i="12"/>
  <c r="M51" i="12"/>
  <c r="L51" i="12"/>
  <c r="K51" i="12"/>
  <c r="I51" i="12"/>
  <c r="H51" i="12"/>
  <c r="G51" i="12"/>
  <c r="F51" i="12"/>
  <c r="E51" i="12"/>
  <c r="AO49" i="12"/>
  <c r="AN49" i="12"/>
  <c r="AE49" i="12"/>
  <c r="AD49" i="12"/>
  <c r="W49" i="12"/>
  <c r="O49" i="12"/>
  <c r="D50" i="12"/>
  <c r="D49" i="12" s="1"/>
  <c r="AR49" i="12"/>
  <c r="AQ49" i="12"/>
  <c r="AP49" i="12"/>
  <c r="AM49" i="12"/>
  <c r="AL49" i="12"/>
  <c r="AK49" i="12"/>
  <c r="AJ49" i="12"/>
  <c r="AI49" i="12"/>
  <c r="AH49" i="12"/>
  <c r="AG49" i="12"/>
  <c r="AF49" i="12"/>
  <c r="AC49" i="12"/>
  <c r="AB49" i="12"/>
  <c r="AA49" i="12"/>
  <c r="Z49" i="12"/>
  <c r="Y49" i="12"/>
  <c r="X49" i="12"/>
  <c r="V49" i="12"/>
  <c r="U49" i="12"/>
  <c r="T49" i="12"/>
  <c r="S49" i="12"/>
  <c r="R49" i="12"/>
  <c r="Q49" i="12"/>
  <c r="P49" i="12"/>
  <c r="N49" i="12"/>
  <c r="M49" i="12"/>
  <c r="L49" i="12"/>
  <c r="K49" i="12"/>
  <c r="J49" i="12"/>
  <c r="H49" i="12"/>
  <c r="G49" i="12"/>
  <c r="F49" i="12"/>
  <c r="E49" i="12"/>
  <c r="AK47" i="12"/>
  <c r="AD47" i="12"/>
  <c r="Z47" i="12"/>
  <c r="V47" i="12"/>
  <c r="P47" i="12"/>
  <c r="N47" i="12"/>
  <c r="F47" i="12"/>
  <c r="AR47" i="12"/>
  <c r="AQ47" i="12"/>
  <c r="AP47" i="12"/>
  <c r="AO47" i="12"/>
  <c r="AN47" i="12"/>
  <c r="AM47" i="12"/>
  <c r="AL47" i="12"/>
  <c r="AJ47" i="12"/>
  <c r="AI47" i="12"/>
  <c r="AH47" i="12"/>
  <c r="AG47" i="12"/>
  <c r="AF47" i="12"/>
  <c r="AE47" i="12"/>
  <c r="AC47" i="12"/>
  <c r="AB47" i="12"/>
  <c r="AB44" i="12" s="1"/>
  <c r="AA47" i="12"/>
  <c r="Y47" i="12"/>
  <c r="X47" i="12"/>
  <c r="W47" i="12"/>
  <c r="U47" i="12"/>
  <c r="T47" i="12"/>
  <c r="S47" i="12"/>
  <c r="R47" i="12"/>
  <c r="Q47" i="12"/>
  <c r="O47" i="12"/>
  <c r="M47" i="12"/>
  <c r="L47" i="12"/>
  <c r="L44" i="12" s="1"/>
  <c r="K47" i="12"/>
  <c r="J47" i="12"/>
  <c r="I47" i="12"/>
  <c r="H47" i="12"/>
  <c r="H44" i="12" s="1"/>
  <c r="G47" i="12"/>
  <c r="E47" i="12"/>
  <c r="AR45" i="12"/>
  <c r="AD45" i="12"/>
  <c r="AC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B45" i="12"/>
  <c r="AA45" i="12"/>
  <c r="Z45" i="12"/>
  <c r="Z44" i="12" s="1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F44" i="12" s="1"/>
  <c r="AR43" i="12"/>
  <c r="AR41" i="12"/>
  <c r="AR39" i="12"/>
  <c r="AR37" i="12"/>
  <c r="AR35" i="12"/>
  <c r="AQ43" i="12"/>
  <c r="AQ41" i="12"/>
  <c r="AQ39" i="12"/>
  <c r="AQ37" i="12"/>
  <c r="AQ35" i="12"/>
  <c r="AP43" i="12"/>
  <c r="AP41" i="12"/>
  <c r="AP39" i="12"/>
  <c r="AP37" i="12"/>
  <c r="AP35" i="12"/>
  <c r="AO43" i="12"/>
  <c r="AO41" i="12"/>
  <c r="AO39" i="12"/>
  <c r="AO37" i="12"/>
  <c r="AO35" i="12"/>
  <c r="AN43" i="12"/>
  <c r="AN41" i="12"/>
  <c r="AN39" i="12"/>
  <c r="AN37" i="12"/>
  <c r="AN35" i="12"/>
  <c r="AM43" i="12"/>
  <c r="AM41" i="12"/>
  <c r="AM39" i="12"/>
  <c r="AM37" i="12"/>
  <c r="AM35" i="12"/>
  <c r="AL43" i="12"/>
  <c r="AL41" i="12"/>
  <c r="AL39" i="12"/>
  <c r="AL37" i="12"/>
  <c r="AL35" i="12"/>
  <c r="AK43" i="12"/>
  <c r="AK41" i="12"/>
  <c r="AK39" i="12"/>
  <c r="AK37" i="12"/>
  <c r="AK35" i="12"/>
  <c r="AG43" i="12"/>
  <c r="AG41" i="12"/>
  <c r="AG39" i="12"/>
  <c r="AG37" i="12"/>
  <c r="AG35" i="12"/>
  <c r="AD43" i="12"/>
  <c r="AD41" i="12"/>
  <c r="AD39" i="12"/>
  <c r="AD37" i="12"/>
  <c r="AD35" i="12"/>
  <c r="X35" i="12"/>
  <c r="Y35" i="12"/>
  <c r="Z35" i="12"/>
  <c r="AA35" i="12"/>
  <c r="AB35" i="12"/>
  <c r="X37" i="12"/>
  <c r="Y37" i="12"/>
  <c r="Z37" i="12"/>
  <c r="AA37" i="12"/>
  <c r="AB37" i="12"/>
  <c r="X39" i="12"/>
  <c r="Y39" i="12"/>
  <c r="Z39" i="12"/>
  <c r="AA39" i="12"/>
  <c r="AB39" i="12"/>
  <c r="X41" i="12"/>
  <c r="Y41" i="12"/>
  <c r="Z41" i="12"/>
  <c r="AA41" i="12"/>
  <c r="AB41" i="12"/>
  <c r="X43" i="12"/>
  <c r="Y43" i="12"/>
  <c r="Z43" i="12"/>
  <c r="AA43" i="12"/>
  <c r="AB43" i="12"/>
  <c r="W37" i="12"/>
  <c r="W39" i="12"/>
  <c r="W41" i="12"/>
  <c r="W43" i="12"/>
  <c r="W35" i="12"/>
  <c r="V42" i="12"/>
  <c r="X42" i="12" s="1"/>
  <c r="V40" i="12"/>
  <c r="Z40" i="12" s="1"/>
  <c r="V38" i="12"/>
  <c r="X38" i="12" s="1"/>
  <c r="V36" i="12"/>
  <c r="Z36" i="12" s="1"/>
  <c r="V34" i="12"/>
  <c r="X34" i="12" s="1"/>
  <c r="Y36" i="12" l="1"/>
  <c r="J44" i="12"/>
  <c r="N44" i="12"/>
  <c r="AJ44" i="12"/>
  <c r="O44" i="12"/>
  <c r="AH44" i="12"/>
  <c r="AL44" i="12"/>
  <c r="AP44" i="12"/>
  <c r="X44" i="12"/>
  <c r="AM44" i="12"/>
  <c r="AQ44" i="12"/>
  <c r="P44" i="12"/>
  <c r="AN44" i="12"/>
  <c r="AF44" i="12"/>
  <c r="T44" i="12"/>
  <c r="G44" i="12"/>
  <c r="AD44" i="12"/>
  <c r="AE44" i="12"/>
  <c r="AI44" i="12"/>
  <c r="AR44" i="12"/>
  <c r="AA38" i="12"/>
  <c r="M44" i="12"/>
  <c r="Q44" i="12"/>
  <c r="U44" i="12"/>
  <c r="Y44" i="12"/>
  <c r="R44" i="12"/>
  <c r="V44" i="12"/>
  <c r="AC44" i="12"/>
  <c r="S44" i="12"/>
  <c r="W44" i="12"/>
  <c r="AA44" i="12"/>
  <c r="AG44" i="12"/>
  <c r="AK44" i="12"/>
  <c r="AO44" i="12"/>
  <c r="AD34" i="12"/>
  <c r="AG34" i="12"/>
  <c r="AM34" i="12"/>
  <c r="AP34" i="12"/>
  <c r="W34" i="12"/>
  <c r="AA42" i="12"/>
  <c r="Z38" i="12"/>
  <c r="X36" i="12"/>
  <c r="D46" i="12"/>
  <c r="D45" i="12" s="1"/>
  <c r="K53" i="12"/>
  <c r="K44" i="12" s="1"/>
  <c r="D56" i="12"/>
  <c r="D55" i="12" s="1"/>
  <c r="AL34" i="12"/>
  <c r="AO34" i="12"/>
  <c r="AR34" i="12"/>
  <c r="AD42" i="12"/>
  <c r="AG42" i="12"/>
  <c r="AK42" i="12"/>
  <c r="AL42" i="12"/>
  <c r="AM42" i="12"/>
  <c r="AN42" i="12"/>
  <c r="AO42" i="12"/>
  <c r="AP42" i="12"/>
  <c r="AQ42" i="12"/>
  <c r="AR42" i="12"/>
  <c r="AK34" i="12"/>
  <c r="AN34" i="12"/>
  <c r="AQ34" i="12"/>
  <c r="W36" i="12"/>
  <c r="AB36" i="12"/>
  <c r="AA34" i="12"/>
  <c r="AD38" i="12"/>
  <c r="AG38" i="12"/>
  <c r="AK38" i="12"/>
  <c r="AL38" i="12"/>
  <c r="AM38" i="12"/>
  <c r="AN38" i="12"/>
  <c r="AO38" i="12"/>
  <c r="AP38" i="12"/>
  <c r="AQ38" i="12"/>
  <c r="AR38" i="12"/>
  <c r="Y40" i="12"/>
  <c r="AB40" i="12"/>
  <c r="Y42" i="12"/>
  <c r="AA40" i="12"/>
  <c r="Y38" i="12"/>
  <c r="AA36" i="12"/>
  <c r="Y34" i="12"/>
  <c r="AD36" i="12"/>
  <c r="AD40" i="12"/>
  <c r="AG36" i="12"/>
  <c r="AG40" i="12"/>
  <c r="AK36" i="12"/>
  <c r="AK40" i="12"/>
  <c r="AL36" i="12"/>
  <c r="AL40" i="12"/>
  <c r="AM36" i="12"/>
  <c r="AM40" i="12"/>
  <c r="AN36" i="12"/>
  <c r="AN40" i="12"/>
  <c r="AO36" i="12"/>
  <c r="AO40" i="12"/>
  <c r="AP36" i="12"/>
  <c r="AP40" i="12"/>
  <c r="AQ36" i="12"/>
  <c r="AQ40" i="12"/>
  <c r="AR36" i="12"/>
  <c r="AR40" i="12"/>
  <c r="D48" i="12"/>
  <c r="D47" i="12" s="1"/>
  <c r="D52" i="12"/>
  <c r="D51" i="12" s="1"/>
  <c r="W40" i="12"/>
  <c r="Z42" i="12"/>
  <c r="X40" i="12"/>
  <c r="Z34" i="12"/>
  <c r="I49" i="12"/>
  <c r="I44" i="12" s="1"/>
  <c r="W42" i="12"/>
  <c r="W38" i="12"/>
  <c r="AB42" i="12"/>
  <c r="AB38" i="12"/>
  <c r="AB34" i="12"/>
  <c r="E45" i="12"/>
  <c r="E44" i="12" s="1"/>
  <c r="D44" i="12" l="1"/>
  <c r="V33" i="12" l="1"/>
  <c r="V32" i="12"/>
  <c r="E43" i="12"/>
  <c r="AH43" i="12" s="1"/>
  <c r="E41" i="12"/>
  <c r="U41" i="12" s="1"/>
  <c r="E39" i="12"/>
  <c r="U39" i="12" s="1"/>
  <c r="E37" i="12"/>
  <c r="T37" i="12" s="1"/>
  <c r="E35" i="12"/>
  <c r="AI35" i="12" s="1"/>
  <c r="E42" i="12"/>
  <c r="P42" i="12" s="1"/>
  <c r="E40" i="12"/>
  <c r="E38" i="12"/>
  <c r="AJ38" i="12" s="1"/>
  <c r="E36" i="12"/>
  <c r="AJ36" i="12" s="1"/>
  <c r="E34" i="12"/>
  <c r="AI34" i="12" s="1"/>
  <c r="E33" i="12"/>
  <c r="AC33" i="12" s="1"/>
  <c r="E32" i="12"/>
  <c r="AR17" i="12"/>
  <c r="AR16" i="12" s="1"/>
  <c r="AQ29" i="12"/>
  <c r="AQ28" i="12" s="1"/>
  <c r="AQ27" i="12"/>
  <c r="AP19" i="12"/>
  <c r="AP18" i="12" s="1"/>
  <c r="AO21" i="12"/>
  <c r="AO20" i="12" s="1"/>
  <c r="AO19" i="12"/>
  <c r="AO18" i="12" s="1"/>
  <c r="AN23" i="12"/>
  <c r="AN21" i="12"/>
  <c r="AN20" i="12" s="1"/>
  <c r="AN19" i="12"/>
  <c r="AN18" i="12" s="1"/>
  <c r="AK19" i="12"/>
  <c r="AK18" i="12" s="1"/>
  <c r="AF25" i="12"/>
  <c r="AF24" i="12" s="1"/>
  <c r="AH19" i="12"/>
  <c r="AH18" i="12" s="1"/>
  <c r="AG19" i="12"/>
  <c r="AG18" i="12" s="1"/>
  <c r="AE21" i="12"/>
  <c r="AE20" i="12" s="1"/>
  <c r="AD21" i="12"/>
  <c r="AD20" i="12" s="1"/>
  <c r="AD19" i="12"/>
  <c r="AD18" i="12" s="1"/>
  <c r="AD17" i="12"/>
  <c r="AD16" i="12" s="1"/>
  <c r="AC17" i="12"/>
  <c r="AB27" i="12"/>
  <c r="AB26" i="12" s="1"/>
  <c r="AB25" i="12"/>
  <c r="AB24" i="12" s="1"/>
  <c r="AA23" i="12"/>
  <c r="Z19" i="12"/>
  <c r="Z18" i="12" s="1"/>
  <c r="Y19" i="12"/>
  <c r="Y18" i="12" s="1"/>
  <c r="X19" i="12"/>
  <c r="X18" i="12" s="1"/>
  <c r="W21" i="12"/>
  <c r="W20" i="12" s="1"/>
  <c r="V23" i="12"/>
  <c r="V21" i="12"/>
  <c r="V20" i="12" s="1"/>
  <c r="V19" i="12"/>
  <c r="V18" i="12" s="1"/>
  <c r="U29" i="12"/>
  <c r="U28" i="12" s="1"/>
  <c r="T27" i="12"/>
  <c r="T26" i="12" s="1"/>
  <c r="S25" i="12"/>
  <c r="S24" i="12" s="1"/>
  <c r="R23" i="12"/>
  <c r="Q21" i="12"/>
  <c r="Q20" i="12" s="1"/>
  <c r="P19" i="12"/>
  <c r="P18" i="12" s="1"/>
  <c r="O21" i="12"/>
  <c r="O20" i="12" s="1"/>
  <c r="O19" i="12"/>
  <c r="O18" i="12" s="1"/>
  <c r="N19" i="12"/>
  <c r="N18" i="12" s="1"/>
  <c r="N17" i="12"/>
  <c r="N16" i="12" s="1"/>
  <c r="L27" i="12"/>
  <c r="L26" i="12" s="1"/>
  <c r="K25" i="12"/>
  <c r="K24" i="12" s="1"/>
  <c r="J23" i="12"/>
  <c r="I21" i="12"/>
  <c r="I20" i="12" s="1"/>
  <c r="H19" i="12"/>
  <c r="H18" i="12" s="1"/>
  <c r="G21" i="12"/>
  <c r="G20" i="12" s="1"/>
  <c r="F19" i="12"/>
  <c r="F18" i="12" s="1"/>
  <c r="E29" i="12"/>
  <c r="E28" i="12" s="1"/>
  <c r="E27" i="12"/>
  <c r="E26" i="12" s="1"/>
  <c r="E25" i="12"/>
  <c r="E24" i="12" s="1"/>
  <c r="E23" i="12"/>
  <c r="E21" i="12"/>
  <c r="E19" i="12"/>
  <c r="E18" i="12" s="1"/>
  <c r="E17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M16" i="12"/>
  <c r="L16" i="12"/>
  <c r="K16" i="12"/>
  <c r="J16" i="12"/>
  <c r="I16" i="12"/>
  <c r="H16" i="12"/>
  <c r="G16" i="12"/>
  <c r="F16" i="12"/>
  <c r="AR18" i="12"/>
  <c r="AQ18" i="12"/>
  <c r="AM18" i="12"/>
  <c r="AL18" i="12"/>
  <c r="AJ18" i="12"/>
  <c r="AI18" i="12"/>
  <c r="AF18" i="12"/>
  <c r="AE18" i="12"/>
  <c r="AC18" i="12"/>
  <c r="AB18" i="12"/>
  <c r="AA18" i="12"/>
  <c r="W18" i="12"/>
  <c r="U18" i="12"/>
  <c r="T18" i="12"/>
  <c r="S18" i="12"/>
  <c r="R18" i="12"/>
  <c r="Q18" i="12"/>
  <c r="M18" i="12"/>
  <c r="L18" i="12"/>
  <c r="K18" i="12"/>
  <c r="J18" i="12"/>
  <c r="I18" i="12"/>
  <c r="G18" i="12"/>
  <c r="AR20" i="12"/>
  <c r="AQ20" i="12"/>
  <c r="AP20" i="12"/>
  <c r="AM20" i="12"/>
  <c r="AL20" i="12"/>
  <c r="AK20" i="12"/>
  <c r="AJ20" i="12"/>
  <c r="AI20" i="12"/>
  <c r="AH20" i="12"/>
  <c r="AG20" i="12"/>
  <c r="AF20" i="12"/>
  <c r="AC20" i="12"/>
  <c r="AB20" i="12"/>
  <c r="AA20" i="12"/>
  <c r="Z20" i="12"/>
  <c r="Y20" i="12"/>
  <c r="X20" i="12"/>
  <c r="U20" i="12"/>
  <c r="T20" i="12"/>
  <c r="S20" i="12"/>
  <c r="R20" i="12"/>
  <c r="P20" i="12"/>
  <c r="N20" i="12"/>
  <c r="M20" i="12"/>
  <c r="L20" i="12"/>
  <c r="K20" i="12"/>
  <c r="J20" i="12"/>
  <c r="H20" i="12"/>
  <c r="F20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R28" i="12"/>
  <c r="F26" i="12"/>
  <c r="G26" i="12"/>
  <c r="H26" i="12"/>
  <c r="I26" i="12"/>
  <c r="J26" i="12"/>
  <c r="K26" i="12"/>
  <c r="M26" i="12"/>
  <c r="N26" i="12"/>
  <c r="O26" i="12"/>
  <c r="P26" i="12"/>
  <c r="Q26" i="12"/>
  <c r="R26" i="12"/>
  <c r="S26" i="12"/>
  <c r="U26" i="12"/>
  <c r="V26" i="12"/>
  <c r="W26" i="12"/>
  <c r="X26" i="12"/>
  <c r="Y26" i="12"/>
  <c r="Z26" i="12"/>
  <c r="AA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Q26" i="12"/>
  <c r="AR26" i="12"/>
  <c r="F24" i="12"/>
  <c r="G24" i="12"/>
  <c r="H24" i="12"/>
  <c r="I24" i="12"/>
  <c r="J24" i="12"/>
  <c r="L24" i="12"/>
  <c r="M24" i="12"/>
  <c r="N24" i="12"/>
  <c r="O24" i="12"/>
  <c r="P24" i="12"/>
  <c r="Q24" i="12"/>
  <c r="R24" i="12"/>
  <c r="T24" i="12"/>
  <c r="U24" i="12"/>
  <c r="V24" i="12"/>
  <c r="W24" i="12"/>
  <c r="X24" i="12"/>
  <c r="Y24" i="12"/>
  <c r="Z24" i="12"/>
  <c r="AA24" i="12"/>
  <c r="AC24" i="12"/>
  <c r="AD24" i="12"/>
  <c r="AE24" i="12"/>
  <c r="AG24" i="12"/>
  <c r="AH24" i="12"/>
  <c r="AI24" i="12"/>
  <c r="AJ24" i="12"/>
  <c r="AK24" i="12"/>
  <c r="AL24" i="12"/>
  <c r="AM24" i="12"/>
  <c r="AN24" i="12"/>
  <c r="AO24" i="12"/>
  <c r="AP24" i="12"/>
  <c r="AQ24" i="12"/>
  <c r="AR24" i="12"/>
  <c r="F34" i="12" l="1"/>
  <c r="H43" i="12"/>
  <c r="I43" i="12"/>
  <c r="J43" i="12"/>
  <c r="K43" i="12"/>
  <c r="L42" i="12"/>
  <c r="M38" i="12"/>
  <c r="N39" i="12"/>
  <c r="O41" i="12"/>
  <c r="P37" i="12"/>
  <c r="Q35" i="12"/>
  <c r="R35" i="12"/>
  <c r="S35" i="12"/>
  <c r="T35" i="12"/>
  <c r="U33" i="12"/>
  <c r="AC34" i="12"/>
  <c r="AF43" i="12"/>
  <c r="AH35" i="12"/>
  <c r="AJ43" i="12"/>
  <c r="F43" i="12"/>
  <c r="G43" i="12"/>
  <c r="H42" i="12"/>
  <c r="I38" i="12"/>
  <c r="J39" i="12"/>
  <c r="K41" i="12"/>
  <c r="L37" i="12"/>
  <c r="M35" i="12"/>
  <c r="N35" i="12"/>
  <c r="O35" i="12"/>
  <c r="P35" i="12"/>
  <c r="Q33" i="12"/>
  <c r="R34" i="12"/>
  <c r="T43" i="12"/>
  <c r="U43" i="12"/>
  <c r="AC43" i="12"/>
  <c r="AE43" i="12"/>
  <c r="AF39" i="12"/>
  <c r="AI43" i="12"/>
  <c r="AJ35" i="12"/>
  <c r="F39" i="12"/>
  <c r="G41" i="12"/>
  <c r="H37" i="12"/>
  <c r="I35" i="12"/>
  <c r="J35" i="12"/>
  <c r="K35" i="12"/>
  <c r="L35" i="12"/>
  <c r="M33" i="12"/>
  <c r="N34" i="12"/>
  <c r="P43" i="12"/>
  <c r="Q43" i="12"/>
  <c r="R43" i="12"/>
  <c r="S43" i="12"/>
  <c r="T42" i="12"/>
  <c r="U38" i="12"/>
  <c r="AC39" i="12"/>
  <c r="AE41" i="12"/>
  <c r="AF35" i="12"/>
  <c r="AI39" i="12"/>
  <c r="Z32" i="12"/>
  <c r="AB32" i="12"/>
  <c r="Y32" i="12"/>
  <c r="AR32" i="12"/>
  <c r="AQ32" i="12"/>
  <c r="AP32" i="12"/>
  <c r="AO32" i="12"/>
  <c r="AN32" i="12"/>
  <c r="AM32" i="12"/>
  <c r="AL32" i="12"/>
  <c r="AK32" i="12"/>
  <c r="AG32" i="12"/>
  <c r="AD32" i="12"/>
  <c r="AA32" i="12"/>
  <c r="W32" i="12"/>
  <c r="X32" i="12"/>
  <c r="F35" i="12"/>
  <c r="G35" i="12"/>
  <c r="H35" i="12"/>
  <c r="I33" i="12"/>
  <c r="J34" i="12"/>
  <c r="L43" i="12"/>
  <c r="M43" i="12"/>
  <c r="N43" i="12"/>
  <c r="O43" i="12"/>
  <c r="Q38" i="12"/>
  <c r="R39" i="12"/>
  <c r="S41" i="12"/>
  <c r="U35" i="12"/>
  <c r="AC35" i="12"/>
  <c r="AE35" i="12"/>
  <c r="AR33" i="12"/>
  <c r="AQ33" i="12"/>
  <c r="AP33" i="12"/>
  <c r="AO33" i="12"/>
  <c r="AN33" i="12"/>
  <c r="AM33" i="12"/>
  <c r="AL33" i="12"/>
  <c r="AK33" i="12"/>
  <c r="AG33" i="12"/>
  <c r="AD33" i="12"/>
  <c r="Y33" i="12"/>
  <c r="W33" i="12"/>
  <c r="AB33" i="12"/>
  <c r="Z33" i="12"/>
  <c r="AA33" i="12"/>
  <c r="X33" i="12"/>
  <c r="AJ32" i="12"/>
  <c r="AI32" i="12"/>
  <c r="AH32" i="12"/>
  <c r="AF32" i="12"/>
  <c r="AE32" i="12"/>
  <c r="AC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AJ37" i="12"/>
  <c r="AI37" i="12"/>
  <c r="AH37" i="12"/>
  <c r="AF37" i="12"/>
  <c r="F38" i="12"/>
  <c r="F33" i="12"/>
  <c r="G39" i="12"/>
  <c r="G34" i="12"/>
  <c r="H41" i="12"/>
  <c r="I42" i="12"/>
  <c r="I37" i="12"/>
  <c r="J38" i="12"/>
  <c r="J33" i="12"/>
  <c r="K39" i="12"/>
  <c r="K34" i="12"/>
  <c r="L41" i="12"/>
  <c r="M42" i="12"/>
  <c r="M37" i="12"/>
  <c r="N38" i="12"/>
  <c r="N33" i="12"/>
  <c r="O39" i="12"/>
  <c r="O34" i="12"/>
  <c r="P41" i="12"/>
  <c r="Q42" i="12"/>
  <c r="Q37" i="12"/>
  <c r="R38" i="12"/>
  <c r="R33" i="12"/>
  <c r="S39" i="12"/>
  <c r="S34" i="12"/>
  <c r="T41" i="12"/>
  <c r="U42" i="12"/>
  <c r="U37" i="12"/>
  <c r="AC38" i="12"/>
  <c r="AE39" i="12"/>
  <c r="AE34" i="12"/>
  <c r="AF38" i="12"/>
  <c r="AH42" i="12"/>
  <c r="AH34" i="12"/>
  <c r="AI38" i="12"/>
  <c r="AJ42" i="12"/>
  <c r="AJ34" i="12"/>
  <c r="AJ33" i="12"/>
  <c r="AI33" i="12"/>
  <c r="AH33" i="12"/>
  <c r="AF33" i="12"/>
  <c r="AE33" i="12"/>
  <c r="AJ40" i="12"/>
  <c r="AI40" i="12"/>
  <c r="AH40" i="12"/>
  <c r="AF40" i="12"/>
  <c r="AE40" i="12"/>
  <c r="AC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F42" i="12"/>
  <c r="F37" i="12"/>
  <c r="G38" i="12"/>
  <c r="G33" i="12"/>
  <c r="H39" i="12"/>
  <c r="H34" i="12"/>
  <c r="I41" i="12"/>
  <c r="J42" i="12"/>
  <c r="J37" i="12"/>
  <c r="K38" i="12"/>
  <c r="K33" i="12"/>
  <c r="L39" i="12"/>
  <c r="L34" i="12"/>
  <c r="M41" i="12"/>
  <c r="N42" i="12"/>
  <c r="N37" i="12"/>
  <c r="O38" i="12"/>
  <c r="O33" i="12"/>
  <c r="P39" i="12"/>
  <c r="P34" i="12"/>
  <c r="Q41" i="12"/>
  <c r="R42" i="12"/>
  <c r="R37" i="12"/>
  <c r="S38" i="12"/>
  <c r="S33" i="12"/>
  <c r="T39" i="12"/>
  <c r="T34" i="12"/>
  <c r="AC42" i="12"/>
  <c r="AC37" i="12"/>
  <c r="AE38" i="12"/>
  <c r="AH39" i="12"/>
  <c r="AJ39" i="12"/>
  <c r="AJ41" i="12"/>
  <c r="AI41" i="12"/>
  <c r="AH41" i="12"/>
  <c r="AF41" i="12"/>
  <c r="F41" i="12"/>
  <c r="G42" i="12"/>
  <c r="G37" i="12"/>
  <c r="H38" i="12"/>
  <c r="H33" i="12"/>
  <c r="I39" i="12"/>
  <c r="I34" i="12"/>
  <c r="J41" i="12"/>
  <c r="K42" i="12"/>
  <c r="K37" i="12"/>
  <c r="L38" i="12"/>
  <c r="L33" i="12"/>
  <c r="M39" i="12"/>
  <c r="M34" i="12"/>
  <c r="N41" i="12"/>
  <c r="O42" i="12"/>
  <c r="O37" i="12"/>
  <c r="P38" i="12"/>
  <c r="P33" i="12"/>
  <c r="Q39" i="12"/>
  <c r="Q34" i="12"/>
  <c r="R41" i="12"/>
  <c r="S42" i="12"/>
  <c r="S37" i="12"/>
  <c r="T38" i="12"/>
  <c r="T33" i="12"/>
  <c r="U34" i="12"/>
  <c r="AC41" i="12"/>
  <c r="AE42" i="12"/>
  <c r="AE37" i="12"/>
  <c r="AF42" i="12"/>
  <c r="AF34" i="12"/>
  <c r="AH38" i="12"/>
  <c r="AI42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AC36" i="12"/>
  <c r="AE36" i="12"/>
  <c r="AF36" i="12"/>
  <c r="AH36" i="12"/>
  <c r="AI36" i="12"/>
  <c r="D17" i="12"/>
  <c r="D16" i="12" s="1"/>
  <c r="D19" i="12"/>
  <c r="D18" i="12" s="1"/>
  <c r="D21" i="12"/>
  <c r="D20" i="12" s="1"/>
  <c r="E20" i="12"/>
  <c r="E16" i="12"/>
  <c r="E22" i="12"/>
  <c r="F22" i="12"/>
  <c r="F15" i="12" s="1"/>
  <c r="I22" i="12"/>
  <c r="I15" i="12" s="1"/>
  <c r="J22" i="12"/>
  <c r="J15" i="12" s="1"/>
  <c r="K22" i="12"/>
  <c r="K15" i="12" s="1"/>
  <c r="L22" i="12"/>
  <c r="L15" i="12" s="1"/>
  <c r="M22" i="12"/>
  <c r="M15" i="12" s="1"/>
  <c r="N22" i="12"/>
  <c r="N15" i="12" s="1"/>
  <c r="O22" i="12"/>
  <c r="O15" i="12" s="1"/>
  <c r="P22" i="12"/>
  <c r="P15" i="12" s="1"/>
  <c r="Q22" i="12"/>
  <c r="Q15" i="12" s="1"/>
  <c r="R22" i="12"/>
  <c r="R15" i="12" s="1"/>
  <c r="S22" i="12"/>
  <c r="S15" i="12" s="1"/>
  <c r="X22" i="12"/>
  <c r="X15" i="12" s="1"/>
  <c r="Y22" i="12"/>
  <c r="Y15" i="12" s="1"/>
  <c r="Z22" i="12"/>
  <c r="Z15" i="12" s="1"/>
  <c r="AA22" i="12"/>
  <c r="AA15" i="12" s="1"/>
  <c r="AB22" i="12"/>
  <c r="AB15" i="12" s="1"/>
  <c r="AC22" i="12"/>
  <c r="AC15" i="12" s="1"/>
  <c r="AD22" i="12"/>
  <c r="AD15" i="12" s="1"/>
  <c r="AE22" i="12"/>
  <c r="AE15" i="12" s="1"/>
  <c r="AF22" i="12"/>
  <c r="AF15" i="12" s="1"/>
  <c r="AG22" i="12"/>
  <c r="AG15" i="12" s="1"/>
  <c r="AH22" i="12"/>
  <c r="AH15" i="12" s="1"/>
  <c r="AI22" i="12"/>
  <c r="AI15" i="12" s="1"/>
  <c r="AJ22" i="12"/>
  <c r="AJ15" i="12" s="1"/>
  <c r="AK22" i="12"/>
  <c r="AK15" i="12" s="1"/>
  <c r="AL22" i="12"/>
  <c r="AL15" i="12" s="1"/>
  <c r="AM22" i="12"/>
  <c r="AM15" i="12" s="1"/>
  <c r="AN22" i="12"/>
  <c r="AN15" i="12" s="1"/>
  <c r="AO22" i="12"/>
  <c r="AO15" i="12" s="1"/>
  <c r="AP22" i="12"/>
  <c r="AP15" i="12" s="1"/>
  <c r="AQ22" i="12"/>
  <c r="AQ15" i="12" s="1"/>
  <c r="AR22" i="12"/>
  <c r="AR15" i="12" s="1"/>
  <c r="E15" i="12" l="1"/>
  <c r="W22" i="12" l="1"/>
  <c r="W15" i="12" s="1"/>
  <c r="V22" i="12"/>
  <c r="V15" i="12" s="1"/>
  <c r="U22" i="12"/>
  <c r="U15" i="12" s="1"/>
  <c r="T22" i="12"/>
  <c r="T15" i="12" s="1"/>
  <c r="H22" i="12"/>
  <c r="H15" i="12" s="1"/>
  <c r="G22" i="12"/>
  <c r="G15" i="12" s="1"/>
  <c r="D25" i="12" l="1"/>
  <c r="D24" i="12" s="1"/>
  <c r="D29" i="12"/>
  <c r="D28" i="12" s="1"/>
  <c r="D23" i="12"/>
  <c r="D22" i="12" s="1"/>
  <c r="D27" i="12"/>
  <c r="D26" i="12" s="1"/>
  <c r="S25" i="11"/>
  <c r="AQ29" i="11"/>
  <c r="AQ27" i="11"/>
  <c r="AB27" i="11"/>
  <c r="T27" i="11"/>
  <c r="L27" i="11"/>
  <c r="E27" i="11"/>
  <c r="D15" i="12" l="1"/>
  <c r="AR85" i="11"/>
  <c r="AP85" i="11"/>
  <c r="AO85" i="11"/>
  <c r="AN85" i="11"/>
  <c r="AM85" i="11"/>
  <c r="AL85" i="11"/>
  <c r="AK85" i="11"/>
  <c r="AJ85" i="11"/>
  <c r="AI85" i="11"/>
  <c r="AH85" i="11"/>
  <c r="AG85" i="11"/>
  <c r="AF85" i="11"/>
  <c r="AE85" i="11"/>
  <c r="AD85" i="11"/>
  <c r="AC85" i="11"/>
  <c r="AB85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AR84" i="11"/>
  <c r="AP84" i="11"/>
  <c r="AO84" i="11"/>
  <c r="AN84" i="11"/>
  <c r="AM84" i="11"/>
  <c r="AL84" i="11"/>
  <c r="AK84" i="11"/>
  <c r="AJ84" i="11"/>
  <c r="AI84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R83" i="11"/>
  <c r="AP83" i="11"/>
  <c r="AO83" i="11"/>
  <c r="AN83" i="11"/>
  <c r="AM83" i="11"/>
  <c r="AL83" i="11"/>
  <c r="AK83" i="11"/>
  <c r="AJ83" i="11"/>
  <c r="AI83" i="11"/>
  <c r="AH83" i="11"/>
  <c r="AG83" i="11"/>
  <c r="AF83" i="11"/>
  <c r="AE83" i="11"/>
  <c r="AD83" i="11"/>
  <c r="AC83" i="11"/>
  <c r="AB83" i="11"/>
  <c r="AA83" i="11"/>
  <c r="Z83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AR82" i="11"/>
  <c r="AP82" i="11"/>
  <c r="AO82" i="11"/>
  <c r="AN82" i="11"/>
  <c r="AM82" i="11"/>
  <c r="AL82" i="11"/>
  <c r="AK82" i="11"/>
  <c r="AJ82" i="11"/>
  <c r="AI82" i="11"/>
  <c r="AH82" i="11"/>
  <c r="AG82" i="11"/>
  <c r="AF82" i="11"/>
  <c r="AE82" i="11"/>
  <c r="AD82" i="11"/>
  <c r="AC82" i="11"/>
  <c r="AB82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AR81" i="11"/>
  <c r="AP81" i="11"/>
  <c r="AO81" i="11"/>
  <c r="AN81" i="11"/>
  <c r="AM81" i="11"/>
  <c r="AL81" i="11"/>
  <c r="AK81" i="11"/>
  <c r="AJ81" i="11"/>
  <c r="AI81" i="11"/>
  <c r="AH81" i="11"/>
  <c r="AG81" i="11"/>
  <c r="AF81" i="11"/>
  <c r="AE81" i="11"/>
  <c r="AD81" i="11"/>
  <c r="AC81" i="11"/>
  <c r="AB81" i="11"/>
  <c r="AA81" i="11"/>
  <c r="Z81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AR80" i="11"/>
  <c r="AP80" i="11"/>
  <c r="AO80" i="11"/>
  <c r="AN80" i="11"/>
  <c r="AM80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U29" i="11"/>
  <c r="M29" i="11"/>
  <c r="D29" i="11"/>
  <c r="D28" i="11" s="1"/>
  <c r="AR28" i="11"/>
  <c r="AQ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Q15" i="11" s="1"/>
  <c r="P28" i="11"/>
  <c r="O28" i="11"/>
  <c r="N28" i="11"/>
  <c r="M28" i="11"/>
  <c r="L28" i="11"/>
  <c r="K28" i="11"/>
  <c r="J28" i="11"/>
  <c r="I28" i="11"/>
  <c r="H28" i="11"/>
  <c r="G28" i="11"/>
  <c r="F28" i="11"/>
  <c r="E28" i="11"/>
  <c r="T26" i="11"/>
  <c r="L26" i="11"/>
  <c r="E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S26" i="11"/>
  <c r="R26" i="11"/>
  <c r="Q26" i="11"/>
  <c r="P26" i="11"/>
  <c r="O26" i="11"/>
  <c r="N26" i="11"/>
  <c r="M26" i="11"/>
  <c r="K26" i="11"/>
  <c r="J26" i="11"/>
  <c r="I26" i="11"/>
  <c r="H26" i="11"/>
  <c r="G26" i="11"/>
  <c r="F26" i="11"/>
  <c r="AF25" i="11"/>
  <c r="AF24" i="11" s="1"/>
  <c r="AB25" i="11"/>
  <c r="AB24" i="11" s="1"/>
  <c r="S24" i="11"/>
  <c r="S15" i="11" s="1"/>
  <c r="K25" i="11"/>
  <c r="K24" i="11" s="1"/>
  <c r="E25" i="11"/>
  <c r="AR24" i="11"/>
  <c r="AQ24" i="11"/>
  <c r="AP24" i="11"/>
  <c r="AO24" i="11"/>
  <c r="AN24" i="11"/>
  <c r="AM24" i="11"/>
  <c r="AM15" i="11" s="1"/>
  <c r="AL24" i="11"/>
  <c r="AK24" i="11"/>
  <c r="AJ24" i="11"/>
  <c r="AI24" i="11"/>
  <c r="AI15" i="11" s="1"/>
  <c r="AH24" i="11"/>
  <c r="AG24" i="11"/>
  <c r="AE24" i="11"/>
  <c r="AD24" i="11"/>
  <c r="AC24" i="11"/>
  <c r="AA24" i="11"/>
  <c r="Z24" i="11"/>
  <c r="Y24" i="11"/>
  <c r="X24" i="11"/>
  <c r="W24" i="11"/>
  <c r="V24" i="11"/>
  <c r="U24" i="11"/>
  <c r="T24" i="11"/>
  <c r="R24" i="11"/>
  <c r="Q24" i="11"/>
  <c r="P24" i="11"/>
  <c r="O24" i="11"/>
  <c r="N24" i="11"/>
  <c r="M24" i="11"/>
  <c r="L24" i="11"/>
  <c r="J24" i="11"/>
  <c r="I24" i="11"/>
  <c r="H24" i="11"/>
  <c r="G24" i="11"/>
  <c r="F24" i="11"/>
  <c r="AN23" i="11"/>
  <c r="AN22" i="11" s="1"/>
  <c r="AA23" i="11"/>
  <c r="AA22" i="11" s="1"/>
  <c r="V23" i="11"/>
  <c r="R23" i="11"/>
  <c r="R22" i="11" s="1"/>
  <c r="J23" i="11"/>
  <c r="J22" i="11" s="1"/>
  <c r="J15" i="11" s="1"/>
  <c r="E23" i="11"/>
  <c r="AR22" i="11"/>
  <c r="AQ22" i="11"/>
  <c r="AP22" i="11"/>
  <c r="AO22" i="1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Z22" i="11"/>
  <c r="Y22" i="11"/>
  <c r="X22" i="11"/>
  <c r="W22" i="11"/>
  <c r="V22" i="11"/>
  <c r="U22" i="11"/>
  <c r="T22" i="11"/>
  <c r="S22" i="11"/>
  <c r="Q22" i="11"/>
  <c r="P22" i="11"/>
  <c r="O22" i="11"/>
  <c r="N22" i="11"/>
  <c r="M22" i="11"/>
  <c r="L22" i="11"/>
  <c r="K22" i="11"/>
  <c r="I22" i="11"/>
  <c r="H22" i="11"/>
  <c r="G22" i="11"/>
  <c r="F22" i="11"/>
  <c r="E22" i="11"/>
  <c r="AO21" i="11"/>
  <c r="AO20" i="11" s="1"/>
  <c r="AN21" i="11"/>
  <c r="AN20" i="11" s="1"/>
  <c r="AE21" i="11"/>
  <c r="AE20" i="11" s="1"/>
  <c r="AD21" i="11"/>
  <c r="AD20" i="11" s="1"/>
  <c r="W21" i="11"/>
  <c r="W20" i="11" s="1"/>
  <c r="V21" i="11"/>
  <c r="Q21" i="11"/>
  <c r="O21" i="11"/>
  <c r="O20" i="11" s="1"/>
  <c r="I21" i="11"/>
  <c r="G21" i="11"/>
  <c r="G20" i="11" s="1"/>
  <c r="E21" i="11"/>
  <c r="E20" i="11" s="1"/>
  <c r="AR20" i="11"/>
  <c r="AQ20" i="11"/>
  <c r="AP20" i="11"/>
  <c r="AM20" i="11"/>
  <c r="AL20" i="11"/>
  <c r="AK20" i="11"/>
  <c r="AJ20" i="11"/>
  <c r="AI20" i="11"/>
  <c r="AH20" i="11"/>
  <c r="AG20" i="11"/>
  <c r="AF20" i="11"/>
  <c r="AC20" i="11"/>
  <c r="AB20" i="11"/>
  <c r="AA20" i="11"/>
  <c r="Z20" i="11"/>
  <c r="Y20" i="11"/>
  <c r="X20" i="11"/>
  <c r="V20" i="11"/>
  <c r="U20" i="11"/>
  <c r="T20" i="11"/>
  <c r="S20" i="11"/>
  <c r="R20" i="11"/>
  <c r="Q20" i="11"/>
  <c r="P20" i="11"/>
  <c r="N20" i="11"/>
  <c r="M20" i="11"/>
  <c r="L20" i="11"/>
  <c r="K20" i="11"/>
  <c r="J20" i="11"/>
  <c r="I20" i="11"/>
  <c r="H20" i="11"/>
  <c r="F20" i="11"/>
  <c r="AP19" i="11"/>
  <c r="AP18" i="11" s="1"/>
  <c r="AP15" i="11" s="1"/>
  <c r="AO19" i="11"/>
  <c r="AO18" i="11" s="1"/>
  <c r="AN19" i="11"/>
  <c r="AN18" i="11" s="1"/>
  <c r="AK19" i="11"/>
  <c r="AK18" i="11" s="1"/>
  <c r="AH19" i="11"/>
  <c r="AH18" i="11" s="1"/>
  <c r="AH15" i="11" s="1"/>
  <c r="AG19" i="11"/>
  <c r="AG18" i="11" s="1"/>
  <c r="AD19" i="11"/>
  <c r="AD18" i="11" s="1"/>
  <c r="Z19" i="11"/>
  <c r="Z18" i="11" s="1"/>
  <c r="Z15" i="11" s="1"/>
  <c r="Y19" i="11"/>
  <c r="Y18" i="11" s="1"/>
  <c r="X19" i="11"/>
  <c r="V19" i="11"/>
  <c r="V18" i="11" s="1"/>
  <c r="P19" i="11"/>
  <c r="P18" i="11" s="1"/>
  <c r="O19" i="11"/>
  <c r="O18" i="11" s="1"/>
  <c r="N19" i="11"/>
  <c r="H19" i="11"/>
  <c r="F19" i="11"/>
  <c r="F18" i="11" s="1"/>
  <c r="F15" i="11" s="1"/>
  <c r="E19" i="11"/>
  <c r="E18" i="11" s="1"/>
  <c r="AR18" i="11"/>
  <c r="AQ18" i="11"/>
  <c r="AM18" i="11"/>
  <c r="AL18" i="11"/>
  <c r="AL15" i="11" s="1"/>
  <c r="AJ18" i="11"/>
  <c r="AI18" i="11"/>
  <c r="AF18" i="11"/>
  <c r="AE18" i="11"/>
  <c r="AC18" i="11"/>
  <c r="AB18" i="11"/>
  <c r="AA18" i="11"/>
  <c r="X18" i="11"/>
  <c r="W18" i="11"/>
  <c r="U18" i="11"/>
  <c r="T18" i="11"/>
  <c r="S18" i="11"/>
  <c r="R18" i="11"/>
  <c r="Q18" i="11"/>
  <c r="N18" i="11"/>
  <c r="M18" i="11"/>
  <c r="L18" i="11"/>
  <c r="K18" i="11"/>
  <c r="J18" i="11"/>
  <c r="I18" i="11"/>
  <c r="H18" i="11"/>
  <c r="G18" i="11"/>
  <c r="AR17" i="11"/>
  <c r="AR16" i="11" s="1"/>
  <c r="AR15" i="11" s="1"/>
  <c r="AD17" i="11"/>
  <c r="AD16" i="11" s="1"/>
  <c r="AC17" i="11"/>
  <c r="N17" i="11"/>
  <c r="N16" i="11" s="1"/>
  <c r="E17" i="11"/>
  <c r="AQ16" i="11"/>
  <c r="AP16" i="11"/>
  <c r="AO16" i="11"/>
  <c r="AN16" i="11"/>
  <c r="AM16" i="11"/>
  <c r="AL16" i="11"/>
  <c r="AK16" i="11"/>
  <c r="AJ16" i="11"/>
  <c r="AI16" i="11"/>
  <c r="AH16" i="11"/>
  <c r="AG16" i="11"/>
  <c r="AF16" i="11"/>
  <c r="AE16" i="11"/>
  <c r="AC16" i="11"/>
  <c r="AC15" i="11" s="1"/>
  <c r="AB16" i="11"/>
  <c r="AA16" i="11"/>
  <c r="Z16" i="11"/>
  <c r="Y16" i="11"/>
  <c r="X16" i="11"/>
  <c r="X15" i="11" s="1"/>
  <c r="W16" i="11"/>
  <c r="W15" i="11" s="1"/>
  <c r="V16" i="11"/>
  <c r="U16" i="11"/>
  <c r="T16" i="11"/>
  <c r="S16" i="11"/>
  <c r="R16" i="11"/>
  <c r="Q16" i="11"/>
  <c r="P16" i="11"/>
  <c r="O16" i="11"/>
  <c r="M16" i="11"/>
  <c r="L16" i="11"/>
  <c r="K16" i="11"/>
  <c r="J16" i="11"/>
  <c r="I16" i="11"/>
  <c r="H16" i="11"/>
  <c r="G16" i="11"/>
  <c r="F16" i="11"/>
  <c r="AJ15" i="11"/>
  <c r="AQ15" i="11" l="1"/>
  <c r="H15" i="11"/>
  <c r="G15" i="11"/>
  <c r="D17" i="11"/>
  <c r="D16" i="11" s="1"/>
  <c r="R15" i="11"/>
  <c r="D21" i="11"/>
  <c r="D20" i="11" s="1"/>
  <c r="AO15" i="11"/>
  <c r="AG15" i="11"/>
  <c r="Y15" i="11"/>
  <c r="N15" i="11"/>
  <c r="E16" i="11"/>
  <c r="L15" i="11"/>
  <c r="P15" i="11"/>
  <c r="AK15" i="11"/>
  <c r="AN15" i="11"/>
  <c r="M15" i="11"/>
  <c r="AE15" i="11"/>
  <c r="AB15" i="11"/>
  <c r="D25" i="11"/>
  <c r="D24" i="11" s="1"/>
  <c r="AF15" i="11"/>
  <c r="T15" i="11"/>
  <c r="I15" i="11"/>
  <c r="U15" i="11"/>
  <c r="D23" i="11"/>
  <c r="D22" i="11" s="1"/>
  <c r="AA15" i="11"/>
  <c r="K15" i="11"/>
  <c r="O15" i="11"/>
  <c r="AD15" i="11"/>
  <c r="V15" i="11"/>
  <c r="D19" i="11"/>
  <c r="D18" i="11" s="1"/>
  <c r="D27" i="11"/>
  <c r="D26" i="11" s="1"/>
  <c r="E24" i="11"/>
  <c r="E15" i="11" s="1"/>
  <c r="AB25" i="10"/>
  <c r="AA23" i="10"/>
  <c r="D15" i="11" l="1"/>
  <c r="AR85" i="10"/>
  <c r="AP85" i="10"/>
  <c r="AO85" i="10"/>
  <c r="AN85" i="10"/>
  <c r="AM85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AR84" i="10"/>
  <c r="AP84" i="10"/>
  <c r="AO84" i="10"/>
  <c r="AN84" i="10"/>
  <c r="AM84" i="10"/>
  <c r="AL84" i="10"/>
  <c r="AK84" i="10"/>
  <c r="AJ84" i="10"/>
  <c r="AI84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R83" i="10"/>
  <c r="AP83" i="10"/>
  <c r="AO83" i="10"/>
  <c r="AN83" i="10"/>
  <c r="AM83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AR82" i="10"/>
  <c r="AP82" i="10"/>
  <c r="AO82" i="10"/>
  <c r="AN82" i="10"/>
  <c r="AM82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AR81" i="10"/>
  <c r="AP81" i="10"/>
  <c r="AO81" i="10"/>
  <c r="AN81" i="10"/>
  <c r="AM81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AR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AR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T28" i="10"/>
  <c r="S28" i="10"/>
  <c r="R28" i="10"/>
  <c r="Q28" i="10"/>
  <c r="P28" i="10"/>
  <c r="O28" i="10"/>
  <c r="N28" i="10"/>
  <c r="L28" i="10"/>
  <c r="K28" i="10"/>
  <c r="J28" i="10"/>
  <c r="I28" i="10"/>
  <c r="H28" i="10"/>
  <c r="G28" i="10"/>
  <c r="F28" i="10"/>
  <c r="E28" i="10"/>
  <c r="AM26" i="10"/>
  <c r="AR26" i="10"/>
  <c r="AP26" i="10"/>
  <c r="AO26" i="10"/>
  <c r="AN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S26" i="10"/>
  <c r="R26" i="10"/>
  <c r="Q26" i="10"/>
  <c r="P26" i="10"/>
  <c r="O26" i="10"/>
  <c r="N26" i="10"/>
  <c r="M26" i="10"/>
  <c r="K26" i="10"/>
  <c r="J26" i="10"/>
  <c r="I26" i="10"/>
  <c r="H26" i="10"/>
  <c r="G26" i="10"/>
  <c r="F26" i="10"/>
  <c r="AB24" i="10"/>
  <c r="AB15" i="10" s="1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E24" i="10"/>
  <c r="AD24" i="10"/>
  <c r="AC24" i="10"/>
  <c r="AA24" i="10"/>
  <c r="Z24" i="10"/>
  <c r="Y24" i="10"/>
  <c r="X24" i="10"/>
  <c r="W24" i="10"/>
  <c r="V24" i="10"/>
  <c r="U24" i="10"/>
  <c r="T24" i="10"/>
  <c r="R24" i="10"/>
  <c r="Q24" i="10"/>
  <c r="P24" i="10"/>
  <c r="O24" i="10"/>
  <c r="N24" i="10"/>
  <c r="M24" i="10"/>
  <c r="L24" i="10"/>
  <c r="J24" i="10"/>
  <c r="I24" i="10"/>
  <c r="H24" i="10"/>
  <c r="G24" i="10"/>
  <c r="F24" i="10"/>
  <c r="AN23" i="10"/>
  <c r="AN22" i="10" s="1"/>
  <c r="AA22" i="10"/>
  <c r="V23" i="10"/>
  <c r="V22" i="10" s="1"/>
  <c r="R23" i="10"/>
  <c r="R22" i="10" s="1"/>
  <c r="R15" i="10" s="1"/>
  <c r="J23" i="10"/>
  <c r="AR22" i="10"/>
  <c r="AQ22" i="10"/>
  <c r="AP22" i="10"/>
  <c r="AO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Z22" i="10"/>
  <c r="Y22" i="10"/>
  <c r="X22" i="10"/>
  <c r="W22" i="10"/>
  <c r="U22" i="10"/>
  <c r="T22" i="10"/>
  <c r="S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AO21" i="10"/>
  <c r="AO20" i="10" s="1"/>
  <c r="AN21" i="10"/>
  <c r="AN20" i="10" s="1"/>
  <c r="AE21" i="10"/>
  <c r="AE20" i="10" s="1"/>
  <c r="AD21" i="10"/>
  <c r="AD20" i="10" s="1"/>
  <c r="W21" i="10"/>
  <c r="V21" i="10"/>
  <c r="V20" i="10" s="1"/>
  <c r="Q21" i="10"/>
  <c r="Q20" i="10" s="1"/>
  <c r="O21" i="10"/>
  <c r="O20" i="10" s="1"/>
  <c r="I21" i="10"/>
  <c r="I20" i="10" s="1"/>
  <c r="E21" i="10"/>
  <c r="AR20" i="10"/>
  <c r="AQ20" i="10"/>
  <c r="AP20" i="10"/>
  <c r="AM20" i="10"/>
  <c r="AL20" i="10"/>
  <c r="AK20" i="10"/>
  <c r="AJ20" i="10"/>
  <c r="AI20" i="10"/>
  <c r="AH20" i="10"/>
  <c r="AG20" i="10"/>
  <c r="AF20" i="10"/>
  <c r="AC20" i="10"/>
  <c r="AB20" i="10"/>
  <c r="AA20" i="10"/>
  <c r="Z20" i="10"/>
  <c r="Y20" i="10"/>
  <c r="X20" i="10"/>
  <c r="W20" i="10"/>
  <c r="U20" i="10"/>
  <c r="T20" i="10"/>
  <c r="S20" i="10"/>
  <c r="R20" i="10"/>
  <c r="P20" i="10"/>
  <c r="N20" i="10"/>
  <c r="M20" i="10"/>
  <c r="L20" i="10"/>
  <c r="K20" i="10"/>
  <c r="J20" i="10"/>
  <c r="H20" i="10"/>
  <c r="F20" i="10"/>
  <c r="E20" i="10"/>
  <c r="AP19" i="10"/>
  <c r="AP18" i="10" s="1"/>
  <c r="AO19" i="10"/>
  <c r="AN19" i="10"/>
  <c r="AN18" i="10" s="1"/>
  <c r="AK19" i="10"/>
  <c r="AK18" i="10" s="1"/>
  <c r="AH19" i="10"/>
  <c r="AH18" i="10" s="1"/>
  <c r="AG19" i="10"/>
  <c r="AD19" i="10"/>
  <c r="AD18" i="10" s="1"/>
  <c r="Z19" i="10"/>
  <c r="Z18" i="10" s="1"/>
  <c r="Y19" i="10"/>
  <c r="X19" i="10"/>
  <c r="V19" i="10"/>
  <c r="P19" i="10"/>
  <c r="P18" i="10" s="1"/>
  <c r="P15" i="10" s="1"/>
  <c r="O19" i="10"/>
  <c r="O18" i="10" s="1"/>
  <c r="N19" i="10"/>
  <c r="N18" i="10" s="1"/>
  <c r="H19" i="10"/>
  <c r="F19" i="10"/>
  <c r="F18" i="10" s="1"/>
  <c r="E19" i="10"/>
  <c r="AR18" i="10"/>
  <c r="AQ18" i="10"/>
  <c r="AO18" i="10"/>
  <c r="AM18" i="10"/>
  <c r="AL18" i="10"/>
  <c r="AJ18" i="10"/>
  <c r="AI18" i="10"/>
  <c r="AG18" i="10"/>
  <c r="AF18" i="10"/>
  <c r="AE18" i="10"/>
  <c r="AC18" i="10"/>
  <c r="AB18" i="10"/>
  <c r="AA18" i="10"/>
  <c r="Y18" i="10"/>
  <c r="X18" i="10"/>
  <c r="W18" i="10"/>
  <c r="V18" i="10"/>
  <c r="U18" i="10"/>
  <c r="T18" i="10"/>
  <c r="S18" i="10"/>
  <c r="R18" i="10"/>
  <c r="Q18" i="10"/>
  <c r="M18" i="10"/>
  <c r="L18" i="10"/>
  <c r="K18" i="10"/>
  <c r="J18" i="10"/>
  <c r="I18" i="10"/>
  <c r="H18" i="10"/>
  <c r="H15" i="10" s="1"/>
  <c r="G18" i="10"/>
  <c r="AR17" i="10"/>
  <c r="AR16" i="10" s="1"/>
  <c r="AR15" i="10" s="1"/>
  <c r="AD17" i="10"/>
  <c r="AD16" i="10" s="1"/>
  <c r="AC17" i="10"/>
  <c r="AC16" i="10" s="1"/>
  <c r="AC15" i="10" s="1"/>
  <c r="N17" i="10"/>
  <c r="N16" i="10" s="1"/>
  <c r="N15" i="10" s="1"/>
  <c r="E17" i="10"/>
  <c r="E16" i="10" s="1"/>
  <c r="AQ16" i="10"/>
  <c r="AP16" i="10"/>
  <c r="AO16" i="10"/>
  <c r="AN16" i="10"/>
  <c r="AM16" i="10"/>
  <c r="AL16" i="10"/>
  <c r="AK16" i="10"/>
  <c r="AJ16" i="10"/>
  <c r="AI16" i="10"/>
  <c r="AI15" i="10" s="1"/>
  <c r="AH16" i="10"/>
  <c r="AG16" i="10"/>
  <c r="AF16" i="10"/>
  <c r="AE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M16" i="10"/>
  <c r="L16" i="10"/>
  <c r="K16" i="10"/>
  <c r="J16" i="10"/>
  <c r="I16" i="10"/>
  <c r="H16" i="10"/>
  <c r="G16" i="10"/>
  <c r="F16" i="10"/>
  <c r="AJ15" i="10"/>
  <c r="X15" i="10"/>
  <c r="E63" i="9"/>
  <c r="V63" i="9"/>
  <c r="AE15" i="10" l="1"/>
  <c r="AD15" i="10"/>
  <c r="AG15" i="10"/>
  <c r="F15" i="10"/>
  <c r="Q15" i="10"/>
  <c r="Z15" i="10"/>
  <c r="AH15" i="10"/>
  <c r="AP15" i="10"/>
  <c r="W15" i="10"/>
  <c r="AK15" i="10"/>
  <c r="I15" i="10"/>
  <c r="Y15" i="10"/>
  <c r="AO15" i="10"/>
  <c r="D19" i="10"/>
  <c r="D18" i="10" s="1"/>
  <c r="AN15" i="10"/>
  <c r="J15" i="10"/>
  <c r="AM15" i="10"/>
  <c r="AL15" i="10"/>
  <c r="AA15" i="10"/>
  <c r="V15" i="10"/>
  <c r="O15" i="10"/>
  <c r="E18" i="10"/>
  <c r="D17" i="10"/>
  <c r="D16" i="10" s="1"/>
  <c r="AR17" i="9"/>
  <c r="AQ24" i="9"/>
  <c r="AQ22" i="9"/>
  <c r="AQ20" i="9"/>
  <c r="AQ18" i="9"/>
  <c r="AQ16" i="9"/>
  <c r="AQ26" i="9"/>
  <c r="AQ29" i="9"/>
  <c r="AQ28" i="9" s="1"/>
  <c r="AQ27" i="9"/>
  <c r="AP19" i="9"/>
  <c r="AO21" i="9"/>
  <c r="AO19" i="9"/>
  <c r="AN23" i="9"/>
  <c r="AN21" i="9"/>
  <c r="AN19" i="9"/>
  <c r="AM27" i="9"/>
  <c r="AL25" i="9"/>
  <c r="AK19" i="9"/>
  <c r="AH19" i="9"/>
  <c r="AG19" i="9"/>
  <c r="AF25" i="9"/>
  <c r="AE21" i="9"/>
  <c r="AD21" i="9"/>
  <c r="AD19" i="9"/>
  <c r="AD17" i="9"/>
  <c r="AC17" i="9"/>
  <c r="AB25" i="9"/>
  <c r="AA23" i="9"/>
  <c r="Z19" i="9"/>
  <c r="Y19" i="9"/>
  <c r="X19" i="9"/>
  <c r="W21" i="9"/>
  <c r="V23" i="9"/>
  <c r="V21" i="9"/>
  <c r="V19" i="9"/>
  <c r="U29" i="9"/>
  <c r="T27" i="9"/>
  <c r="S25" i="9"/>
  <c r="R23" i="9"/>
  <c r="Q21" i="9"/>
  <c r="P19" i="9"/>
  <c r="O21" i="9"/>
  <c r="O19" i="9"/>
  <c r="N19" i="9"/>
  <c r="N17" i="9"/>
  <c r="M29" i="9"/>
  <c r="L27" i="9"/>
  <c r="K25" i="9"/>
  <c r="J23" i="9"/>
  <c r="I21" i="9"/>
  <c r="H19" i="9"/>
  <c r="F19" i="9"/>
  <c r="E27" i="9"/>
  <c r="E25" i="9"/>
  <c r="E23" i="9"/>
  <c r="E21" i="9"/>
  <c r="E19" i="9"/>
  <c r="E17" i="9"/>
  <c r="AQ15" i="9" l="1"/>
  <c r="AR85" i="9" l="1"/>
  <c r="AP85" i="9"/>
  <c r="AO85" i="9"/>
  <c r="AN85" i="9"/>
  <c r="AM85" i="9"/>
  <c r="AL85" i="9"/>
  <c r="AK85" i="9"/>
  <c r="AJ85" i="9"/>
  <c r="AI85" i="9"/>
  <c r="AH85" i="9"/>
  <c r="AG85" i="9"/>
  <c r="AF85" i="9"/>
  <c r="AE85" i="9"/>
  <c r="AD85" i="9"/>
  <c r="AC85" i="9"/>
  <c r="AB85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AR84" i="9"/>
  <c r="AP84" i="9"/>
  <c r="AO84" i="9"/>
  <c r="AN84" i="9"/>
  <c r="AM84" i="9"/>
  <c r="AL84" i="9"/>
  <c r="AK84" i="9"/>
  <c r="AJ84" i="9"/>
  <c r="AI84" i="9"/>
  <c r="AH84" i="9"/>
  <c r="AG84" i="9"/>
  <c r="AF84" i="9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AR83" i="9"/>
  <c r="AP83" i="9"/>
  <c r="AO83" i="9"/>
  <c r="AN83" i="9"/>
  <c r="AM83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AR82" i="9"/>
  <c r="AP82" i="9"/>
  <c r="AO82" i="9"/>
  <c r="AN82" i="9"/>
  <c r="AM82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AR81" i="9"/>
  <c r="AP81" i="9"/>
  <c r="AO81" i="9"/>
  <c r="AN81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AR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W63" i="9"/>
  <c r="X63" i="9" s="1"/>
  <c r="Y63" i="9" s="1"/>
  <c r="Z63" i="9" s="1"/>
  <c r="AA63" i="9" s="1"/>
  <c r="AB63" i="9" s="1"/>
  <c r="AD63" i="9" s="1"/>
  <c r="AG63" i="9" s="1"/>
  <c r="AK63" i="9" s="1"/>
  <c r="AL63" i="9" s="1"/>
  <c r="AM63" i="9" s="1"/>
  <c r="AN63" i="9" s="1"/>
  <c r="AO63" i="9" s="1"/>
  <c r="AP63" i="9" s="1"/>
  <c r="F63" i="9"/>
  <c r="G63" i="9" s="1"/>
  <c r="H63" i="9" s="1"/>
  <c r="I63" i="9" s="1"/>
  <c r="J63" i="9" s="1"/>
  <c r="K63" i="9" s="1"/>
  <c r="L63" i="9" s="1"/>
  <c r="M63" i="9" s="1"/>
  <c r="N63" i="9" s="1"/>
  <c r="O63" i="9" s="1"/>
  <c r="P63" i="9" s="1"/>
  <c r="Q63" i="9" s="1"/>
  <c r="R63" i="9" s="1"/>
  <c r="S63" i="9" s="1"/>
  <c r="T63" i="9" s="1"/>
  <c r="U63" i="9" s="1"/>
  <c r="AC63" i="9" s="1"/>
  <c r="AE63" i="9" s="1"/>
  <c r="AF63" i="9" s="1"/>
  <c r="AH63" i="9" s="1"/>
  <c r="AI63" i="9" s="1"/>
  <c r="AJ63" i="9" s="1"/>
  <c r="U28" i="9"/>
  <c r="AR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AJ26" i="9"/>
  <c r="AR26" i="9"/>
  <c r="AP26" i="9"/>
  <c r="AO26" i="9"/>
  <c r="AN26" i="9"/>
  <c r="AM26" i="9"/>
  <c r="AL26" i="9"/>
  <c r="AK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K26" i="9"/>
  <c r="J26" i="9"/>
  <c r="I26" i="9"/>
  <c r="H26" i="9"/>
  <c r="G26" i="9"/>
  <c r="F26" i="9"/>
  <c r="E26" i="9"/>
  <c r="AL24" i="9"/>
  <c r="S24" i="9"/>
  <c r="D25" i="9"/>
  <c r="D24" i="9" s="1"/>
  <c r="AR24" i="9"/>
  <c r="AP24" i="9"/>
  <c r="AO24" i="9"/>
  <c r="AN24" i="9"/>
  <c r="AM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AF22" i="9"/>
  <c r="AB22" i="9"/>
  <c r="R22" i="9"/>
  <c r="J22" i="9"/>
  <c r="AR22" i="9"/>
  <c r="AP22" i="9"/>
  <c r="AO22" i="9"/>
  <c r="AN22" i="9"/>
  <c r="AM22" i="9"/>
  <c r="AL22" i="9"/>
  <c r="AK22" i="9"/>
  <c r="AJ22" i="9"/>
  <c r="AI22" i="9"/>
  <c r="AH22" i="9"/>
  <c r="AG22" i="9"/>
  <c r="AE22" i="9"/>
  <c r="AD22" i="9"/>
  <c r="AC22" i="9"/>
  <c r="AA22" i="9"/>
  <c r="Z22" i="9"/>
  <c r="Y22" i="9"/>
  <c r="X22" i="9"/>
  <c r="W22" i="9"/>
  <c r="V22" i="9"/>
  <c r="U22" i="9"/>
  <c r="T22" i="9"/>
  <c r="S22" i="9"/>
  <c r="Q22" i="9"/>
  <c r="P22" i="9"/>
  <c r="O22" i="9"/>
  <c r="N22" i="9"/>
  <c r="M22" i="9"/>
  <c r="L22" i="9"/>
  <c r="K22" i="9"/>
  <c r="I22" i="9"/>
  <c r="H22" i="9"/>
  <c r="G22" i="9"/>
  <c r="F22" i="9"/>
  <c r="E22" i="9"/>
  <c r="AO20" i="9"/>
  <c r="V20" i="9"/>
  <c r="I20" i="9"/>
  <c r="AR20" i="9"/>
  <c r="AP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W15" i="9" s="1"/>
  <c r="U20" i="9"/>
  <c r="T20" i="9"/>
  <c r="S20" i="9"/>
  <c r="R20" i="9"/>
  <c r="Q20" i="9"/>
  <c r="P20" i="9"/>
  <c r="O20" i="9"/>
  <c r="N20" i="9"/>
  <c r="M20" i="9"/>
  <c r="L20" i="9"/>
  <c r="K20" i="9"/>
  <c r="J20" i="9"/>
  <c r="H20" i="9"/>
  <c r="G20" i="9"/>
  <c r="F20" i="9"/>
  <c r="E20" i="9"/>
  <c r="AP18" i="9"/>
  <c r="AN18" i="9"/>
  <c r="AH18" i="9"/>
  <c r="AG18" i="9"/>
  <c r="AG15" i="9" s="1"/>
  <c r="AD18" i="9"/>
  <c r="Y18" i="9"/>
  <c r="Y15" i="9" s="1"/>
  <c r="X18" i="9"/>
  <c r="V18" i="9"/>
  <c r="O18" i="9"/>
  <c r="N18" i="9"/>
  <c r="H18" i="9"/>
  <c r="H15" i="9" s="1"/>
  <c r="AR18" i="9"/>
  <c r="AO18" i="9"/>
  <c r="AM18" i="9"/>
  <c r="AL18" i="9"/>
  <c r="AK18" i="9"/>
  <c r="AK15" i="9" s="1"/>
  <c r="AJ18" i="9"/>
  <c r="AI18" i="9"/>
  <c r="AF18" i="9"/>
  <c r="AE18" i="9"/>
  <c r="AC18" i="9"/>
  <c r="AB18" i="9"/>
  <c r="AA18" i="9"/>
  <c r="Z18" i="9"/>
  <c r="W18" i="9"/>
  <c r="U18" i="9"/>
  <c r="T18" i="9"/>
  <c r="S18" i="9"/>
  <c r="R18" i="9"/>
  <c r="Q18" i="9"/>
  <c r="Q15" i="9" s="1"/>
  <c r="P18" i="9"/>
  <c r="M18" i="9"/>
  <c r="L18" i="9"/>
  <c r="K18" i="9"/>
  <c r="J18" i="9"/>
  <c r="I18" i="9"/>
  <c r="I15" i="9" s="1"/>
  <c r="G18" i="9"/>
  <c r="F18" i="9"/>
  <c r="E18" i="9"/>
  <c r="AD16" i="9"/>
  <c r="AC16" i="9"/>
  <c r="AR16" i="9"/>
  <c r="AR15" i="9" s="1"/>
  <c r="AP16" i="9"/>
  <c r="AO16" i="9"/>
  <c r="AN16" i="9"/>
  <c r="AM16" i="9"/>
  <c r="AL16" i="9"/>
  <c r="AK16" i="9"/>
  <c r="AJ16" i="9"/>
  <c r="AI16" i="9"/>
  <c r="AH16" i="9"/>
  <c r="AG16" i="9"/>
  <c r="AF16" i="9"/>
  <c r="AE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AI15" i="9"/>
  <c r="K15" i="9" l="1"/>
  <c r="AR63" i="9"/>
  <c r="AQ63" i="9"/>
  <c r="G15" i="9"/>
  <c r="AO15" i="9"/>
  <c r="AN15" i="9"/>
  <c r="AM15" i="9"/>
  <c r="AE15" i="9"/>
  <c r="AA15" i="9"/>
  <c r="U15" i="9"/>
  <c r="M15" i="9"/>
  <c r="V15" i="9"/>
  <c r="AD15" i="9"/>
  <c r="D17" i="9"/>
  <c r="D16" i="9" s="1"/>
  <c r="T15" i="9"/>
  <c r="AF15" i="9"/>
  <c r="O15" i="9"/>
  <c r="AH15" i="9"/>
  <c r="AP15" i="9"/>
  <c r="R15" i="9"/>
  <c r="P15" i="9"/>
  <c r="S15" i="9"/>
  <c r="D27" i="9"/>
  <c r="D26" i="9" s="1"/>
  <c r="Z15" i="9"/>
  <c r="X15" i="9"/>
  <c r="D19" i="9"/>
  <c r="D18" i="9" s="1"/>
  <c r="E16" i="9"/>
  <c r="E15" i="9" s="1"/>
  <c r="AC15" i="9"/>
  <c r="F15" i="9"/>
  <c r="J15" i="9"/>
  <c r="N15" i="9"/>
  <c r="D21" i="9"/>
  <c r="D20" i="9" s="1"/>
  <c r="D23" i="9"/>
  <c r="D22" i="9" s="1"/>
  <c r="AB15" i="9"/>
  <c r="AL15" i="9"/>
  <c r="AJ15" i="9"/>
  <c r="L26" i="9"/>
  <c r="L15" i="9" s="1"/>
  <c r="D29" i="9"/>
  <c r="D28" i="9" s="1"/>
  <c r="V63" i="8"/>
  <c r="W63" i="8" s="1"/>
  <c r="X63" i="8" s="1"/>
  <c r="Y63" i="8" s="1"/>
  <c r="Z63" i="8" s="1"/>
  <c r="AA63" i="8" s="1"/>
  <c r="AB63" i="8" s="1"/>
  <c r="AD63" i="8" s="1"/>
  <c r="AG63" i="8" s="1"/>
  <c r="AK63" i="8" s="1"/>
  <c r="AL63" i="8" s="1"/>
  <c r="AM63" i="8" s="1"/>
  <c r="AN63" i="8" s="1"/>
  <c r="AO63" i="8" s="1"/>
  <c r="AP63" i="8" s="1"/>
  <c r="AQ63" i="8" s="1"/>
  <c r="E63" i="8"/>
  <c r="F63" i="8" s="1"/>
  <c r="G63" i="8" s="1"/>
  <c r="H63" i="8" s="1"/>
  <c r="I63" i="8" s="1"/>
  <c r="J63" i="8" s="1"/>
  <c r="K63" i="8" s="1"/>
  <c r="L63" i="8" s="1"/>
  <c r="M63" i="8" s="1"/>
  <c r="N63" i="8" s="1"/>
  <c r="O63" i="8" s="1"/>
  <c r="P63" i="8" s="1"/>
  <c r="Q63" i="8" s="1"/>
  <c r="R63" i="8" s="1"/>
  <c r="S63" i="8" s="1"/>
  <c r="T63" i="8" s="1"/>
  <c r="U63" i="8" s="1"/>
  <c r="AC63" i="8" s="1"/>
  <c r="AE63" i="8" s="1"/>
  <c r="AF63" i="8" s="1"/>
  <c r="AH63" i="8" s="1"/>
  <c r="AI63" i="8" s="1"/>
  <c r="AJ63" i="8" s="1"/>
  <c r="L80" i="8"/>
  <c r="P80" i="8"/>
  <c r="AB80" i="8"/>
  <c r="AF80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Z81" i="8"/>
  <c r="AA81" i="8"/>
  <c r="AB81" i="8"/>
  <c r="AC81" i="8"/>
  <c r="AD81" i="8"/>
  <c r="AE81" i="8"/>
  <c r="AF81" i="8"/>
  <c r="AG81" i="8"/>
  <c r="AH81" i="8"/>
  <c r="AI81" i="8"/>
  <c r="AJ81" i="8"/>
  <c r="AK81" i="8"/>
  <c r="AL81" i="8"/>
  <c r="AM81" i="8"/>
  <c r="AN81" i="8"/>
  <c r="AO81" i="8"/>
  <c r="AP81" i="8"/>
  <c r="AQ81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Y82" i="8"/>
  <c r="Z82" i="8"/>
  <c r="AA82" i="8"/>
  <c r="AB82" i="8"/>
  <c r="AC82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AQ82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AB83" i="8"/>
  <c r="AC83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AQ83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AE84" i="8"/>
  <c r="AF84" i="8"/>
  <c r="AG84" i="8"/>
  <c r="AH84" i="8"/>
  <c r="AI84" i="8"/>
  <c r="AJ84" i="8"/>
  <c r="AK84" i="8"/>
  <c r="AL84" i="8"/>
  <c r="AM84" i="8"/>
  <c r="AN84" i="8"/>
  <c r="AO84" i="8"/>
  <c r="AP84" i="8"/>
  <c r="AQ84" i="8"/>
  <c r="I85" i="8"/>
  <c r="I80" i="8" s="1"/>
  <c r="J85" i="8"/>
  <c r="J80" i="8" s="1"/>
  <c r="K85" i="8"/>
  <c r="K80" i="8" s="1"/>
  <c r="L85" i="8"/>
  <c r="M85" i="8"/>
  <c r="M80" i="8" s="1"/>
  <c r="N85" i="8"/>
  <c r="N80" i="8" s="1"/>
  <c r="O85" i="8"/>
  <c r="O80" i="8" s="1"/>
  <c r="P85" i="8"/>
  <c r="Q85" i="8"/>
  <c r="Q80" i="8" s="1"/>
  <c r="R85" i="8"/>
  <c r="R80" i="8" s="1"/>
  <c r="S85" i="8"/>
  <c r="S80" i="8" s="1"/>
  <c r="T85" i="8"/>
  <c r="T80" i="8" s="1"/>
  <c r="U85" i="8"/>
  <c r="U80" i="8" s="1"/>
  <c r="V85" i="8"/>
  <c r="V80" i="8" s="1"/>
  <c r="W85" i="8"/>
  <c r="W80" i="8" s="1"/>
  <c r="X85" i="8"/>
  <c r="X80" i="8" s="1"/>
  <c r="Y85" i="8"/>
  <c r="Y80" i="8" s="1"/>
  <c r="Z85" i="8"/>
  <c r="Z80" i="8" s="1"/>
  <c r="AA85" i="8"/>
  <c r="AA80" i="8" s="1"/>
  <c r="AB85" i="8"/>
  <c r="AC85" i="8"/>
  <c r="AC80" i="8" s="1"/>
  <c r="AD85" i="8"/>
  <c r="AD80" i="8" s="1"/>
  <c r="AE85" i="8"/>
  <c r="AE80" i="8" s="1"/>
  <c r="AF85" i="8"/>
  <c r="AG85" i="8"/>
  <c r="AG80" i="8" s="1"/>
  <c r="AH85" i="8"/>
  <c r="AH80" i="8" s="1"/>
  <c r="AI85" i="8"/>
  <c r="AI80" i="8" s="1"/>
  <c r="AJ85" i="8"/>
  <c r="AJ80" i="8" s="1"/>
  <c r="AK85" i="8"/>
  <c r="AK80" i="8" s="1"/>
  <c r="AL85" i="8"/>
  <c r="AL80" i="8" s="1"/>
  <c r="AM85" i="8"/>
  <c r="AM80" i="8" s="1"/>
  <c r="AN85" i="8"/>
  <c r="AN80" i="8" s="1"/>
  <c r="AO85" i="8"/>
  <c r="AO80" i="8" s="1"/>
  <c r="AP85" i="8"/>
  <c r="AP80" i="8" s="1"/>
  <c r="AQ85" i="8"/>
  <c r="AQ80" i="8" s="1"/>
  <c r="G81" i="8"/>
  <c r="G82" i="8"/>
  <c r="G83" i="8"/>
  <c r="G84" i="8"/>
  <c r="G85" i="8"/>
  <c r="G80" i="8" s="1"/>
  <c r="D15" i="9" l="1"/>
  <c r="G28" i="8"/>
  <c r="H28" i="8"/>
  <c r="I28" i="8"/>
  <c r="J28" i="8"/>
  <c r="K28" i="8"/>
  <c r="L28" i="8"/>
  <c r="N28" i="8"/>
  <c r="O28" i="8"/>
  <c r="P28" i="8"/>
  <c r="Q28" i="8"/>
  <c r="R28" i="8"/>
  <c r="S28" i="8"/>
  <c r="T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G26" i="8"/>
  <c r="H26" i="8"/>
  <c r="I26" i="8"/>
  <c r="J26" i="8"/>
  <c r="K26" i="8"/>
  <c r="M26" i="8"/>
  <c r="N26" i="8"/>
  <c r="O26" i="8"/>
  <c r="P26" i="8"/>
  <c r="Q26" i="8"/>
  <c r="R26" i="8"/>
  <c r="S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K26" i="8"/>
  <c r="AL26" i="8"/>
  <c r="AN26" i="8"/>
  <c r="AO26" i="8"/>
  <c r="AP26" i="8"/>
  <c r="AQ26" i="8"/>
  <c r="G24" i="8"/>
  <c r="H24" i="8"/>
  <c r="I24" i="8"/>
  <c r="J24" i="8"/>
  <c r="L24" i="8"/>
  <c r="M24" i="8"/>
  <c r="N24" i="8"/>
  <c r="O24" i="8"/>
  <c r="P24" i="8"/>
  <c r="Q24" i="8"/>
  <c r="R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J24" i="8"/>
  <c r="AK24" i="8"/>
  <c r="AM24" i="8"/>
  <c r="AN24" i="8"/>
  <c r="AO24" i="8"/>
  <c r="AP24" i="8"/>
  <c r="AQ24" i="8"/>
  <c r="G22" i="8"/>
  <c r="H22" i="8"/>
  <c r="I22" i="8"/>
  <c r="K22" i="8"/>
  <c r="L22" i="8"/>
  <c r="M22" i="8"/>
  <c r="N22" i="8"/>
  <c r="O22" i="8"/>
  <c r="P22" i="8"/>
  <c r="Q22" i="8"/>
  <c r="S22" i="8"/>
  <c r="T22" i="8"/>
  <c r="U22" i="8"/>
  <c r="V22" i="8"/>
  <c r="W22" i="8"/>
  <c r="X22" i="8"/>
  <c r="Y22" i="8"/>
  <c r="Z22" i="8"/>
  <c r="AC22" i="8"/>
  <c r="AD22" i="8"/>
  <c r="AE22" i="8"/>
  <c r="AG22" i="8"/>
  <c r="AH22" i="8"/>
  <c r="AI22" i="8"/>
  <c r="AJ22" i="8"/>
  <c r="AK22" i="8"/>
  <c r="AL22" i="8"/>
  <c r="AM22" i="8"/>
  <c r="AN22" i="8"/>
  <c r="AO22" i="8"/>
  <c r="AP22" i="8"/>
  <c r="AQ22" i="8"/>
  <c r="H20" i="8"/>
  <c r="J20" i="8"/>
  <c r="K20" i="8"/>
  <c r="L20" i="8"/>
  <c r="M20" i="8"/>
  <c r="N20" i="8"/>
  <c r="P20" i="8"/>
  <c r="R20" i="8"/>
  <c r="S20" i="8"/>
  <c r="T20" i="8"/>
  <c r="U20" i="8"/>
  <c r="X20" i="8"/>
  <c r="Y20" i="8"/>
  <c r="Z20" i="8"/>
  <c r="AA20" i="8"/>
  <c r="AB20" i="8"/>
  <c r="AC20" i="8"/>
  <c r="AF20" i="8"/>
  <c r="AG20" i="8"/>
  <c r="AH20" i="8"/>
  <c r="AI20" i="8"/>
  <c r="AJ20" i="8"/>
  <c r="AK20" i="8"/>
  <c r="AL20" i="8"/>
  <c r="AM20" i="8"/>
  <c r="AP20" i="8"/>
  <c r="AQ20" i="8"/>
  <c r="G18" i="8"/>
  <c r="I18" i="8"/>
  <c r="J18" i="8"/>
  <c r="K18" i="8"/>
  <c r="L18" i="8"/>
  <c r="M18" i="8"/>
  <c r="Q18" i="8"/>
  <c r="R18" i="8"/>
  <c r="S18" i="8"/>
  <c r="T18" i="8"/>
  <c r="U18" i="8"/>
  <c r="W18" i="8"/>
  <c r="AA18" i="8"/>
  <c r="AB18" i="8"/>
  <c r="AC18" i="8"/>
  <c r="AE18" i="8"/>
  <c r="AF18" i="8"/>
  <c r="AI18" i="8"/>
  <c r="AJ18" i="8"/>
  <c r="AL18" i="8"/>
  <c r="AM18" i="8"/>
  <c r="AQ18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F28" i="8" l="1"/>
  <c r="E28" i="8"/>
  <c r="F26" i="8"/>
  <c r="E26" i="8"/>
  <c r="F24" i="8"/>
  <c r="E24" i="8"/>
  <c r="E84" i="8" l="1"/>
  <c r="H85" i="8"/>
  <c r="H80" i="8" s="1"/>
  <c r="F82" i="8"/>
  <c r="E82" i="8"/>
  <c r="H84" i="8"/>
  <c r="F84" i="8"/>
  <c r="H83" i="8"/>
  <c r="F83" i="8"/>
  <c r="E83" i="8"/>
  <c r="H82" i="8"/>
  <c r="H81" i="8"/>
  <c r="F81" i="8"/>
  <c r="E81" i="8"/>
  <c r="F22" i="8"/>
  <c r="F20" i="8"/>
  <c r="X19" i="8"/>
  <c r="X18" i="8" s="1"/>
  <c r="X15" i="8" s="1"/>
  <c r="F16" i="8"/>
  <c r="D83" i="8" l="1"/>
  <c r="D84" i="8"/>
  <c r="D81" i="8"/>
  <c r="D82" i="8"/>
  <c r="F85" i="8"/>
  <c r="F80" i="8" s="1"/>
  <c r="E85" i="8"/>
  <c r="E80" i="8" s="1"/>
  <c r="G75" i="7"/>
  <c r="J75" i="7"/>
  <c r="L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B75" i="7"/>
  <c r="G76" i="7"/>
  <c r="L76" i="7"/>
  <c r="M76" i="7"/>
  <c r="Q76" i="7"/>
  <c r="T76" i="7"/>
  <c r="U76" i="7"/>
  <c r="V76" i="7"/>
  <c r="W76" i="7"/>
  <c r="X76" i="7"/>
  <c r="Y76" i="7"/>
  <c r="Z76" i="7"/>
  <c r="AA76" i="7"/>
  <c r="AB76" i="7"/>
  <c r="E77" i="7"/>
  <c r="I77" i="7"/>
  <c r="J77" i="7"/>
  <c r="M77" i="7"/>
  <c r="N77" i="7"/>
  <c r="O77" i="7"/>
  <c r="P77" i="7"/>
  <c r="Q77" i="7"/>
  <c r="S77" i="7"/>
  <c r="T77" i="7"/>
  <c r="U77" i="7"/>
  <c r="V77" i="7"/>
  <c r="W77" i="7"/>
  <c r="X77" i="7"/>
  <c r="Y77" i="7"/>
  <c r="Z77" i="7"/>
  <c r="AA77" i="7"/>
  <c r="AB77" i="7"/>
  <c r="N78" i="7"/>
  <c r="P78" i="7"/>
  <c r="S78" i="7"/>
  <c r="T78" i="7"/>
  <c r="U78" i="7"/>
  <c r="V78" i="7"/>
  <c r="W78" i="7"/>
  <c r="X78" i="7"/>
  <c r="Y78" i="7"/>
  <c r="Z78" i="7"/>
  <c r="AA78" i="7"/>
  <c r="AB78" i="7"/>
  <c r="D85" i="8" l="1"/>
  <c r="D80" i="8" s="1"/>
  <c r="R83" i="7"/>
  <c r="R78" i="7" s="1"/>
  <c r="Q83" i="7"/>
  <c r="O83" i="7"/>
  <c r="M83" i="7"/>
  <c r="M78" i="7" s="1"/>
  <c r="L83" i="7"/>
  <c r="L78" i="7" s="1"/>
  <c r="K83" i="7"/>
  <c r="K78" i="7" s="1"/>
  <c r="J83" i="7"/>
  <c r="I83" i="7"/>
  <c r="I78" i="7" s="1"/>
  <c r="H83" i="7"/>
  <c r="H78" i="7" s="1"/>
  <c r="G83" i="7"/>
  <c r="G78" i="7" s="1"/>
  <c r="F83" i="7"/>
  <c r="F78" i="7" s="1"/>
  <c r="E83" i="7"/>
  <c r="E78" i="7" s="1"/>
  <c r="R82" i="7"/>
  <c r="R77" i="7" s="1"/>
  <c r="L82" i="7"/>
  <c r="K82" i="7"/>
  <c r="K77" i="7" s="1"/>
  <c r="H82" i="7"/>
  <c r="H77" i="7" s="1"/>
  <c r="G82" i="7"/>
  <c r="G77" i="7" s="1"/>
  <c r="F82" i="7"/>
  <c r="F77" i="7" s="1"/>
  <c r="S81" i="7"/>
  <c r="R81" i="7"/>
  <c r="P81" i="7"/>
  <c r="P76" i="7" s="1"/>
  <c r="O81" i="7"/>
  <c r="O76" i="7" s="1"/>
  <c r="N81" i="7"/>
  <c r="K81" i="7"/>
  <c r="K76" i="7" s="1"/>
  <c r="J81" i="7"/>
  <c r="J76" i="7" s="1"/>
  <c r="I81" i="7"/>
  <c r="I76" i="7" s="1"/>
  <c r="H81" i="7"/>
  <c r="H76" i="7" s="1"/>
  <c r="F81" i="7"/>
  <c r="F76" i="7" s="1"/>
  <c r="E81" i="7"/>
  <c r="E76" i="7" s="1"/>
  <c r="M80" i="7"/>
  <c r="M75" i="7" s="1"/>
  <c r="K80" i="7"/>
  <c r="K75" i="7" s="1"/>
  <c r="I80" i="7"/>
  <c r="I75" i="7" s="1"/>
  <c r="H80" i="7"/>
  <c r="H75" i="7" s="1"/>
  <c r="F80" i="7"/>
  <c r="F75" i="7" s="1"/>
  <c r="E80" i="7"/>
  <c r="E75" i="7" s="1"/>
  <c r="AB79" i="7"/>
  <c r="AB74" i="7" s="1"/>
  <c r="AA79" i="7"/>
  <c r="AA74" i="7" s="1"/>
  <c r="Z79" i="7"/>
  <c r="Z74" i="7" s="1"/>
  <c r="Y79" i="7"/>
  <c r="Y74" i="7" s="1"/>
  <c r="X79" i="7"/>
  <c r="X74" i="7" s="1"/>
  <c r="W79" i="7"/>
  <c r="W74" i="7" s="1"/>
  <c r="V79" i="7"/>
  <c r="V74" i="7" s="1"/>
  <c r="U79" i="7"/>
  <c r="U74" i="7" s="1"/>
  <c r="T79" i="7"/>
  <c r="T74" i="7" s="1"/>
  <c r="P79" i="7"/>
  <c r="P74" i="7" s="1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E57" i="7"/>
  <c r="G57" i="7" s="1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E56" i="7"/>
  <c r="G56" i="7" s="1"/>
  <c r="Z23" i="7"/>
  <c r="Z22" i="7" s="1"/>
  <c r="Y23" i="7"/>
  <c r="Y22" i="7" s="1"/>
  <c r="X23" i="7"/>
  <c r="X22" i="7" s="1"/>
  <c r="T23" i="7"/>
  <c r="T22" i="7" s="1"/>
  <c r="J23" i="7"/>
  <c r="J22" i="7" s="1"/>
  <c r="G23" i="7"/>
  <c r="AB22" i="7"/>
  <c r="AA22" i="7"/>
  <c r="W22" i="7"/>
  <c r="V22" i="7"/>
  <c r="U22" i="7"/>
  <c r="S22" i="7"/>
  <c r="R22" i="7"/>
  <c r="Q22" i="7"/>
  <c r="P22" i="7"/>
  <c r="O22" i="7"/>
  <c r="N22" i="7"/>
  <c r="M22" i="7"/>
  <c r="L22" i="7"/>
  <c r="K22" i="7"/>
  <c r="I22" i="7"/>
  <c r="H22" i="7"/>
  <c r="F22" i="7"/>
  <c r="E22" i="7"/>
  <c r="AB21" i="7"/>
  <c r="AB20" i="7" s="1"/>
  <c r="V21" i="7"/>
  <c r="V20" i="7" s="1"/>
  <c r="U21" i="7"/>
  <c r="U20" i="7" s="1"/>
  <c r="P21" i="7"/>
  <c r="P20" i="7" s="1"/>
  <c r="O21" i="7"/>
  <c r="O20" i="7" s="1"/>
  <c r="M21" i="7"/>
  <c r="M20" i="7" s="1"/>
  <c r="K21" i="7"/>
  <c r="K20" i="7" s="1"/>
  <c r="J21" i="7"/>
  <c r="J20" i="7" s="1"/>
  <c r="I21" i="7"/>
  <c r="I20" i="7" s="1"/>
  <c r="G21" i="7"/>
  <c r="G20" i="7" s="1"/>
  <c r="F21" i="7"/>
  <c r="F20" i="7" s="1"/>
  <c r="E21" i="7"/>
  <c r="E20" i="7" s="1"/>
  <c r="AA20" i="7"/>
  <c r="Z20" i="7"/>
  <c r="Y20" i="7"/>
  <c r="X20" i="7"/>
  <c r="W20" i="7"/>
  <c r="T20" i="7"/>
  <c r="S20" i="7"/>
  <c r="R20" i="7"/>
  <c r="Q20" i="7"/>
  <c r="N20" i="7"/>
  <c r="L20" i="7"/>
  <c r="H20" i="7"/>
  <c r="AB19" i="7"/>
  <c r="AB18" i="7" s="1"/>
  <c r="AA19" i="7"/>
  <c r="AA18" i="7" s="1"/>
  <c r="V19" i="7"/>
  <c r="V18" i="7" s="1"/>
  <c r="R19" i="7"/>
  <c r="R18" i="7" s="1"/>
  <c r="Q19" i="7"/>
  <c r="Q18" i="7" s="1"/>
  <c r="P19" i="7"/>
  <c r="P18" i="7" s="1"/>
  <c r="O19" i="7"/>
  <c r="O18" i="7" s="1"/>
  <c r="N19" i="7"/>
  <c r="N18" i="7" s="1"/>
  <c r="M19" i="7"/>
  <c r="M18" i="7" s="1"/>
  <c r="L19" i="7"/>
  <c r="L18" i="7" s="1"/>
  <c r="K19" i="7"/>
  <c r="K18" i="7" s="1"/>
  <c r="J19" i="7"/>
  <c r="J18" i="7" s="1"/>
  <c r="I19" i="7"/>
  <c r="I18" i="7" s="1"/>
  <c r="H19" i="7"/>
  <c r="H18" i="7" s="1"/>
  <c r="G19" i="7"/>
  <c r="G18" i="7" s="1"/>
  <c r="F19" i="7"/>
  <c r="F18" i="7" s="1"/>
  <c r="E19" i="7"/>
  <c r="Z18" i="7"/>
  <c r="Y18" i="7"/>
  <c r="X18" i="7"/>
  <c r="W18" i="7"/>
  <c r="U18" i="7"/>
  <c r="T18" i="7"/>
  <c r="S18" i="7"/>
  <c r="W17" i="7"/>
  <c r="W16" i="7" s="1"/>
  <c r="S17" i="7"/>
  <c r="S16" i="7" s="1"/>
  <c r="N17" i="7"/>
  <c r="H17" i="7"/>
  <c r="H16" i="7" s="1"/>
  <c r="E17" i="7"/>
  <c r="E16" i="7" s="1"/>
  <c r="AB16" i="7"/>
  <c r="AA16" i="7"/>
  <c r="Z16" i="7"/>
  <c r="Y16" i="7"/>
  <c r="X16" i="7"/>
  <c r="V16" i="7"/>
  <c r="U16" i="7"/>
  <c r="T16" i="7"/>
  <c r="R16" i="7"/>
  <c r="Q16" i="7"/>
  <c r="P16" i="7"/>
  <c r="O16" i="7"/>
  <c r="M16" i="7"/>
  <c r="L16" i="7"/>
  <c r="K16" i="7"/>
  <c r="J16" i="7"/>
  <c r="I16" i="7"/>
  <c r="G16" i="7"/>
  <c r="F16" i="7"/>
  <c r="G79" i="7" l="1"/>
  <c r="G74" i="7" s="1"/>
  <c r="R79" i="7"/>
  <c r="R74" i="7" s="1"/>
  <c r="R76" i="7"/>
  <c r="N79" i="7"/>
  <c r="N74" i="7" s="1"/>
  <c r="N76" i="7"/>
  <c r="S79" i="7"/>
  <c r="S74" i="7" s="1"/>
  <c r="S76" i="7"/>
  <c r="J79" i="7"/>
  <c r="J74" i="7" s="1"/>
  <c r="J78" i="7"/>
  <c r="O79" i="7"/>
  <c r="O74" i="7" s="1"/>
  <c r="O78" i="7"/>
  <c r="Q79" i="7"/>
  <c r="Q74" i="7" s="1"/>
  <c r="Q78" i="7"/>
  <c r="L79" i="7"/>
  <c r="L74" i="7" s="1"/>
  <c r="L77" i="7"/>
  <c r="I79" i="7"/>
  <c r="I74" i="7" s="1"/>
  <c r="D83" i="7"/>
  <c r="D78" i="7" s="1"/>
  <c r="H79" i="7"/>
  <c r="H74" i="7" s="1"/>
  <c r="M79" i="7"/>
  <c r="M74" i="7" s="1"/>
  <c r="D23" i="7"/>
  <c r="D22" i="7" s="1"/>
  <c r="E79" i="7"/>
  <c r="E74" i="7" s="1"/>
  <c r="D81" i="7"/>
  <c r="D76" i="7" s="1"/>
  <c r="D82" i="7"/>
  <c r="D77" i="7" s="1"/>
  <c r="D17" i="7"/>
  <c r="D16" i="7" s="1"/>
  <c r="K79" i="7"/>
  <c r="K74" i="7" s="1"/>
  <c r="D19" i="7"/>
  <c r="D18" i="7" s="1"/>
  <c r="G22" i="7"/>
  <c r="H56" i="7"/>
  <c r="H57" i="7"/>
  <c r="D80" i="7"/>
  <c r="D75" i="7" s="1"/>
  <c r="N16" i="7"/>
  <c r="D21" i="7"/>
  <c r="D20" i="7" s="1"/>
  <c r="I56" i="7"/>
  <c r="I57" i="7"/>
  <c r="F79" i="7"/>
  <c r="F74" i="7" s="1"/>
  <c r="E18" i="7"/>
  <c r="F56" i="7"/>
  <c r="J56" i="7"/>
  <c r="F57" i="7"/>
  <c r="J57" i="7"/>
  <c r="B21" i="4"/>
  <c r="B20" i="4"/>
  <c r="B19" i="4"/>
  <c r="B18" i="4"/>
  <c r="B17" i="4"/>
  <c r="B23" i="4"/>
  <c r="E81" i="5"/>
  <c r="F81" i="5" s="1"/>
  <c r="F85" i="6" s="1"/>
  <c r="D77" i="5"/>
  <c r="D81" i="6" s="1"/>
  <c r="E78" i="5"/>
  <c r="C78" i="5" s="1"/>
  <c r="C83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22" i="5"/>
  <c r="F19" i="5"/>
  <c r="F18" i="5"/>
  <c r="E39" i="5"/>
  <c r="E21" i="5"/>
  <c r="E20" i="5"/>
  <c r="E19" i="5"/>
  <c r="E18" i="5"/>
  <c r="F41" i="5"/>
  <c r="E41" i="5"/>
  <c r="B83" i="5" s="1"/>
  <c r="D79" i="7" l="1"/>
  <c r="D74" i="7" s="1"/>
  <c r="E85" i="6"/>
  <c r="E82" i="6"/>
  <c r="E77" i="5"/>
  <c r="D82" i="5"/>
  <c r="G81" i="5"/>
  <c r="G85" i="6" s="1"/>
  <c r="F77" i="5" l="1"/>
  <c r="F81" i="6" s="1"/>
  <c r="E81" i="6"/>
  <c r="C79" i="5"/>
  <c r="C81" i="5"/>
  <c r="E82" i="5"/>
  <c r="C80" i="5"/>
  <c r="F82" i="5" l="1"/>
  <c r="G77" i="5"/>
  <c r="G82" i="5" l="1"/>
  <c r="G81" i="6"/>
  <c r="C77" i="5"/>
  <c r="C82" i="5" s="1"/>
  <c r="E102" i="6" l="1"/>
  <c r="E97" i="6"/>
  <c r="D100" i="6"/>
  <c r="E100" i="6" s="1"/>
  <c r="D98" i="6"/>
  <c r="E98" i="6" s="1"/>
  <c r="D96" i="6"/>
  <c r="E96" i="6" s="1"/>
  <c r="D95" i="6"/>
  <c r="E95" i="6" s="1"/>
  <c r="D92" i="6"/>
  <c r="E92" i="6" s="1"/>
  <c r="C108" i="6" l="1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92" i="6"/>
  <c r="D109" i="6"/>
  <c r="E109" i="6"/>
  <c r="F109" i="6"/>
  <c r="G109" i="6"/>
  <c r="C87" i="6"/>
  <c r="E34" i="6"/>
  <c r="E33" i="6"/>
  <c r="E32" i="6"/>
  <c r="E24" i="6"/>
  <c r="E21" i="6"/>
  <c r="E19" i="6"/>
  <c r="D37" i="6"/>
  <c r="D38" i="6"/>
  <c r="D36" i="6"/>
  <c r="D29" i="6"/>
  <c r="D28" i="6"/>
  <c r="D26" i="6"/>
  <c r="D25" i="6"/>
  <c r="D24" i="6"/>
  <c r="D23" i="6"/>
  <c r="D21" i="6"/>
  <c r="D20" i="6"/>
  <c r="D18" i="6"/>
  <c r="C40" i="6"/>
  <c r="B108" i="6" s="1"/>
  <c r="C39" i="6"/>
  <c r="B107" i="6" s="1"/>
  <c r="C38" i="6"/>
  <c r="B106" i="6" s="1"/>
  <c r="C37" i="6"/>
  <c r="B105" i="6" s="1"/>
  <c r="C36" i="6"/>
  <c r="B104" i="6" s="1"/>
  <c r="C35" i="6"/>
  <c r="B103" i="6" s="1"/>
  <c r="C31" i="6"/>
  <c r="B102" i="6" s="1"/>
  <c r="C29" i="6"/>
  <c r="B101" i="6" s="1"/>
  <c r="C28" i="6"/>
  <c r="B100" i="6" s="1"/>
  <c r="C27" i="6"/>
  <c r="B99" i="6" s="1"/>
  <c r="C25" i="6"/>
  <c r="B98" i="6" s="1"/>
  <c r="C24" i="6"/>
  <c r="B97" i="6" s="1"/>
  <c r="C23" i="6"/>
  <c r="B96" i="6" s="1"/>
  <c r="C22" i="6"/>
  <c r="B95" i="6" s="1"/>
  <c r="C21" i="6"/>
  <c r="B94" i="6" s="1"/>
  <c r="C20" i="6"/>
  <c r="B93" i="6" s="1"/>
  <c r="C18" i="6"/>
  <c r="B92" i="6" s="1"/>
  <c r="E43" i="6"/>
  <c r="D43" i="6"/>
  <c r="C43" i="6"/>
  <c r="B110" i="6" s="1"/>
  <c r="B43" i="6"/>
  <c r="B87" i="6" s="1"/>
  <c r="B41" i="6"/>
  <c r="B31" i="6"/>
  <c r="B30" i="6"/>
  <c r="B22" i="6"/>
  <c r="B18" i="6"/>
  <c r="D86" i="6" l="1"/>
  <c r="C109" i="6"/>
  <c r="B109" i="6"/>
  <c r="E86" i="6" l="1"/>
  <c r="C85" i="6"/>
  <c r="C84" i="6"/>
  <c r="C82" i="6"/>
  <c r="F86" i="6" l="1"/>
  <c r="C81" i="6"/>
  <c r="C83" i="6"/>
  <c r="B85" i="6"/>
  <c r="B84" i="6"/>
  <c r="B83" i="6"/>
  <c r="B82" i="6"/>
  <c r="B81" i="6"/>
  <c r="G68" i="6"/>
  <c r="G61" i="6"/>
  <c r="G55" i="6"/>
  <c r="G49" i="6"/>
  <c r="B42" i="6"/>
  <c r="G86" i="6" l="1"/>
  <c r="B86" i="6"/>
  <c r="C86" i="6"/>
  <c r="G64" i="5"/>
  <c r="G53" i="5"/>
  <c r="G57" i="5" l="1"/>
  <c r="G47" i="5"/>
  <c r="B81" i="5" l="1"/>
  <c r="B78" i="5"/>
  <c r="B79" i="5"/>
  <c r="B80" i="5"/>
  <c r="B77" i="5"/>
  <c r="B82" i="5" l="1"/>
  <c r="E40" i="5" l="1"/>
  <c r="F40" i="5" l="1"/>
  <c r="B22" i="4" l="1"/>
  <c r="D42" i="6" l="1"/>
  <c r="C42" i="6"/>
  <c r="E42" i="6"/>
  <c r="O21" i="8" l="1"/>
  <c r="O20" i="8" s="1"/>
  <c r="Q21" i="8"/>
  <c r="Q20" i="8" s="1"/>
  <c r="Q15" i="8" s="1"/>
  <c r="V21" i="8"/>
  <c r="V20" i="8" s="1"/>
  <c r="W21" i="8"/>
  <c r="W20" i="8" s="1"/>
  <c r="W15" i="8" s="1"/>
  <c r="AD21" i="8"/>
  <c r="AD20" i="8" s="1"/>
  <c r="AE21" i="8"/>
  <c r="AE20" i="8" s="1"/>
  <c r="AE15" i="8" s="1"/>
  <c r="AN21" i="8"/>
  <c r="AN20" i="8" s="1"/>
  <c r="AO21" i="8"/>
  <c r="AO20" i="8" s="1"/>
  <c r="I21" i="8"/>
  <c r="I20" i="8" s="1"/>
  <c r="I15" i="8" s="1"/>
  <c r="E21" i="8"/>
  <c r="E20" i="8" l="1"/>
  <c r="G21" i="8"/>
  <c r="G20" i="8" s="1"/>
  <c r="G15" i="8" s="1"/>
  <c r="D21" i="8" l="1"/>
  <c r="D20" i="8" s="1"/>
  <c r="AQ17" i="8" l="1"/>
  <c r="AQ16" i="8" s="1"/>
  <c r="AQ15" i="8" s="1"/>
  <c r="AP19" i="8"/>
  <c r="AP18" i="8" s="1"/>
  <c r="AP15" i="8" s="1"/>
  <c r="AO19" i="8"/>
  <c r="AO18" i="8" s="1"/>
  <c r="AO15" i="8" s="1"/>
  <c r="AN19" i="8"/>
  <c r="AN18" i="8" s="1"/>
  <c r="AN15" i="8" s="1"/>
  <c r="AK19" i="8"/>
  <c r="AK18" i="8" s="1"/>
  <c r="AK15" i="8" s="1"/>
  <c r="AH19" i="8"/>
  <c r="AH18" i="8" s="1"/>
  <c r="AH15" i="8" s="1"/>
  <c r="AG19" i="8"/>
  <c r="AG18" i="8" s="1"/>
  <c r="AG15" i="8" s="1"/>
  <c r="AD19" i="8"/>
  <c r="AD18" i="8" s="1"/>
  <c r="AD17" i="8"/>
  <c r="AD16" i="8" s="1"/>
  <c r="AC17" i="8"/>
  <c r="AC16" i="8" s="1"/>
  <c r="AC15" i="8" s="1"/>
  <c r="Z19" i="8"/>
  <c r="Z18" i="8" s="1"/>
  <c r="Z15" i="8" s="1"/>
  <c r="Y19" i="8"/>
  <c r="Y18" i="8" s="1"/>
  <c r="Y15" i="8" s="1"/>
  <c r="V19" i="8"/>
  <c r="V18" i="8" s="1"/>
  <c r="V15" i="8" s="1"/>
  <c r="P19" i="8"/>
  <c r="P18" i="8" s="1"/>
  <c r="P15" i="8" s="1"/>
  <c r="O19" i="8"/>
  <c r="O18" i="8" s="1"/>
  <c r="O15" i="8" s="1"/>
  <c r="N17" i="8"/>
  <c r="N16" i="8" s="1"/>
  <c r="N19" i="8"/>
  <c r="N18" i="8" s="1"/>
  <c r="H19" i="8"/>
  <c r="H18" i="8" s="1"/>
  <c r="H15" i="8" s="1"/>
  <c r="F19" i="8"/>
  <c r="F18" i="8" s="1"/>
  <c r="F15" i="8" s="1"/>
  <c r="E19" i="8"/>
  <c r="E17" i="8"/>
  <c r="D17" i="8" l="1"/>
  <c r="D16" i="8" s="1"/>
  <c r="E16" i="8"/>
  <c r="D19" i="8"/>
  <c r="D18" i="8" s="1"/>
  <c r="E18" i="8"/>
  <c r="N15" i="8"/>
  <c r="AD15" i="8"/>
  <c r="K25" i="8" l="1"/>
  <c r="L27" i="8"/>
  <c r="M29" i="8"/>
  <c r="R23" i="8"/>
  <c r="R22" i="8" s="1"/>
  <c r="R15" i="8" s="1"/>
  <c r="S25" i="8"/>
  <c r="S24" i="8" s="1"/>
  <c r="S15" i="8" s="1"/>
  <c r="T27" i="8"/>
  <c r="T26" i="8" s="1"/>
  <c r="T15" i="8" s="1"/>
  <c r="U29" i="8"/>
  <c r="U28" i="8" s="1"/>
  <c r="U15" i="8" s="1"/>
  <c r="AA23" i="8"/>
  <c r="AA22" i="8" s="1"/>
  <c r="AA15" i="8" s="1"/>
  <c r="AB23" i="8"/>
  <c r="AB22" i="8" s="1"/>
  <c r="AB15" i="8" s="1"/>
  <c r="AF23" i="8"/>
  <c r="AF22" i="8" s="1"/>
  <c r="AF15" i="8" s="1"/>
  <c r="AI25" i="8"/>
  <c r="AI24" i="8" s="1"/>
  <c r="AI15" i="8" s="1"/>
  <c r="AJ27" i="8"/>
  <c r="AJ26" i="8" s="1"/>
  <c r="AJ15" i="8" s="1"/>
  <c r="AL25" i="8"/>
  <c r="AL24" i="8" s="1"/>
  <c r="AL15" i="8" s="1"/>
  <c r="AM27" i="8"/>
  <c r="AM26" i="8" s="1"/>
  <c r="AM15" i="8" s="1"/>
  <c r="D27" i="8" l="1"/>
  <c r="D26" i="8" s="1"/>
  <c r="L26" i="8"/>
  <c r="L15" i="8" s="1"/>
  <c r="J23" i="8"/>
  <c r="J22" i="8" s="1"/>
  <c r="J15" i="8" s="1"/>
  <c r="E23" i="8"/>
  <c r="D29" i="8"/>
  <c r="D28" i="8" s="1"/>
  <c r="M28" i="8"/>
  <c r="M15" i="8" s="1"/>
  <c r="K24" i="8"/>
  <c r="K15" i="8" s="1"/>
  <c r="D25" i="8"/>
  <c r="D24" i="8" s="1"/>
  <c r="E22" i="8" l="1"/>
  <c r="E15" i="8" s="1"/>
  <c r="D23" i="8"/>
  <c r="D22" i="8" s="1"/>
  <c r="D15" i="8" s="1"/>
  <c r="E23" i="10" l="1"/>
  <c r="D23" i="10" l="1"/>
  <c r="D22" i="10" s="1"/>
  <c r="E22" i="10"/>
  <c r="T27" i="10" l="1"/>
  <c r="T26" i="10" s="1"/>
  <c r="T15" i="10" s="1"/>
  <c r="U29" i="10" l="1"/>
  <c r="U28" i="10" s="1"/>
  <c r="U15" i="10" s="1"/>
  <c r="AF25" i="10" l="1"/>
  <c r="AF24" i="10" s="1"/>
  <c r="AF15" i="10" s="1"/>
  <c r="AQ29" i="10" l="1"/>
  <c r="AQ28" i="10" s="1"/>
  <c r="AQ27" i="10"/>
  <c r="AQ26" i="10" s="1"/>
  <c r="AQ15" i="10" l="1"/>
  <c r="E25" i="10" l="1"/>
  <c r="S25" i="10"/>
  <c r="S24" i="10" s="1"/>
  <c r="S15" i="10" s="1"/>
  <c r="K25" i="10"/>
  <c r="K24" i="10" s="1"/>
  <c r="K15" i="10" s="1"/>
  <c r="E27" i="10"/>
  <c r="E26" i="10" l="1"/>
  <c r="D25" i="10"/>
  <c r="D24" i="10" s="1"/>
  <c r="E24" i="10"/>
  <c r="E15" i="10" l="1"/>
  <c r="G21" i="10" l="1"/>
  <c r="L27" i="10" l="1"/>
  <c r="G20" i="10"/>
  <c r="G15" i="10" s="1"/>
  <c r="D21" i="10"/>
  <c r="D20" i="10" s="1"/>
  <c r="M29" i="10"/>
  <c r="L26" i="10" l="1"/>
  <c r="L15" i="10" s="1"/>
  <c r="D27" i="10"/>
  <c r="D26" i="10" s="1"/>
  <c r="D29" i="10"/>
  <c r="D28" i="10" s="1"/>
  <c r="D15" i="10" s="1"/>
  <c r="M28" i="10"/>
  <c r="M15" i="10" s="1"/>
</calcChain>
</file>

<file path=xl/sharedStrings.xml><?xml version="1.0" encoding="utf-8"?>
<sst xmlns="http://schemas.openxmlformats.org/spreadsheetml/2006/main" count="7615" uniqueCount="481">
  <si>
    <t>Приложение к приказу ФАС России 
от 14.07.2017 № 930/17</t>
  </si>
  <si>
    <t>Наименование инвестиционной программы</t>
  </si>
  <si>
    <t>Дата утверждения инвестиционной программы</t>
  </si>
  <si>
    <t>Цели инвестиционной программы</t>
  </si>
  <si>
    <t>Наименование органа исполнительной власти субъекта Российской Федерации, утвердившего инвестиционную программу (органа местного самоуправления в случае передачи полномочий)</t>
  </si>
  <si>
    <t>Наименование органа местного самоуправления, согласовавшего инвестиционную программу</t>
  </si>
  <si>
    <t>Сроки начала и окончания реализации инвестиционной программы</t>
  </si>
  <si>
    <t>Наименование мероприятия</t>
  </si>
  <si>
    <t>Источник финансирования</t>
  </si>
  <si>
    <t>Наименование показателей</t>
  </si>
  <si>
    <t>Квартал</t>
  </si>
  <si>
    <t>Сведения об использовании инвестиционных средств за отчетный год, тыс. руб.</t>
  </si>
  <si>
    <t>Источник финансирования инвестиционной программы</t>
  </si>
  <si>
    <t>Дата внесения изменений</t>
  </si>
  <si>
    <t>Внесенные изменения</t>
  </si>
  <si>
    <t>Форма 10. Информация об инвестиционных программах регулируемой организации и отчетах об их реализации</t>
  </si>
  <si>
    <t>Потребности в финансовых средствах, необходимых для реализации инвестиционной программы</t>
  </si>
  <si>
    <t>Показатели эффективности реализации инвестиционной программы</t>
  </si>
  <si>
    <t>Амортизационные отчисления</t>
  </si>
  <si>
    <t>Итого</t>
  </si>
  <si>
    <r>
      <t>Плановые значения целевых показателей инвестиционной программы</t>
    </r>
    <r>
      <rPr>
        <b/>
        <vertAlign val="superscript"/>
        <sz val="9"/>
        <color theme="1"/>
        <rFont val="Tahoma"/>
        <family val="2"/>
        <charset val="204"/>
      </rPr>
      <t>1</t>
    </r>
  </si>
  <si>
    <t>Удельный расход топлива на производство единицы тепловой энергии, отпускаемой с коллекторов источников тепловой энергии, кг/ Гкал
Износ объектов системы теплоснабжения с выделением процента износа объектов, существующих на начало реализации Инвестиционной программы, %</t>
  </si>
  <si>
    <t>г. Тюмень (Тюменская ТЭЦ-1, Тюменская ТЭЦ-2)</t>
  </si>
  <si>
    <t>Администрация города Тюмени</t>
  </si>
  <si>
    <t>01.01.2017 - 31.12.2017</t>
  </si>
  <si>
    <t>Инвестиционная программа открытого акционерного общества "Фортум" в сфере теплоснабжения г. Тюмень на 2017 год</t>
  </si>
  <si>
    <t>«28» октября 2016 года</t>
  </si>
  <si>
    <t>Департамент тарифной и ценовой политики Тюменской области</t>
  </si>
  <si>
    <t>Строительство двух металлических труб № 1.2 и № 1.2</t>
  </si>
  <si>
    <t>Техническое перевооружение схемы консервации энергетических котлов и энергоблоков</t>
  </si>
  <si>
    <t>Реконструкция системы контроля общего факела на котлах №№ 7÷13</t>
  </si>
  <si>
    <t>Реконструкция системы безопасного розжига газовых горелок парового котла ГМ-50-14/250 ст.№3</t>
  </si>
  <si>
    <t>Реконструкция градирни №3</t>
  </si>
  <si>
    <t>Тюменская ТЭЦ-1</t>
  </si>
  <si>
    <t>Тюменская ТЭЦ-2</t>
  </si>
  <si>
    <t>164,4
30</t>
  </si>
  <si>
    <t>156,0
30</t>
  </si>
  <si>
    <r>
      <rPr>
        <vertAlign val="superscript"/>
        <sz val="9"/>
        <color theme="1"/>
        <rFont val="Tahoma"/>
        <family val="2"/>
        <charset val="204"/>
      </rPr>
      <t>3</t>
    </r>
    <r>
      <rPr>
        <sz val="9"/>
        <color theme="1"/>
        <rFont val="Tahoma"/>
        <family val="2"/>
        <charset val="204"/>
      </rPr>
      <t xml:space="preserve"> Заполняется по окончании отчетного периода: в соответствии с п. 29 Постановления Правительства РФ от 05.07.2013 N 570 "О стандартах раскрытия информации теплоснабжающими организациями, теплосетевыми организациями и органами регулирования" указанная информация раскрывается регулируемой организацией не позднее 30 календарных дней со дня направления годового бухгалтерского баланса в налоговые органы.</t>
    </r>
  </si>
  <si>
    <r>
      <rPr>
        <vertAlign val="superscript"/>
        <sz val="9"/>
        <color theme="1"/>
        <rFont val="Tahoma"/>
        <family val="2"/>
        <charset val="204"/>
      </rPr>
      <t>4</t>
    </r>
    <r>
      <rPr>
        <sz val="9"/>
        <color theme="1"/>
        <rFont val="Tahoma"/>
        <family val="2"/>
        <charset val="204"/>
      </rPr>
      <t xml:space="preserve"> Информация о внесении изменений в инвестиционную программу раскрывается регулируемой организацией в течение 10 календарных дней со дня принятия органом исполнительной власти субъекта Российской Федерации (органом местного самоуправления в случае передачи соответствующих полномочий) решения о внесении изменений в инвестиционную программу в соответствии с п. 31 Постановления Правительства РФ от 05.07.2013 N 570 "О стандартах раскрытия информации теплоснабжающими организациями, теплосетевыми организациями и органами регулирования".</t>
    </r>
  </si>
  <si>
    <r>
      <t>Информация об использовании инвестиционных средств за отчетный год</t>
    </r>
    <r>
      <rPr>
        <b/>
        <vertAlign val="superscript"/>
        <sz val="9"/>
        <color theme="1"/>
        <rFont val="Tahoma"/>
        <family val="2"/>
        <charset val="204"/>
      </rPr>
      <t>3</t>
    </r>
  </si>
  <si>
    <r>
      <t>Внесение изменений в инвестиционную программу</t>
    </r>
    <r>
      <rPr>
        <b/>
        <vertAlign val="superscript"/>
        <sz val="9"/>
        <color theme="1"/>
        <rFont val="Tahoma"/>
        <family val="2"/>
        <charset val="204"/>
      </rPr>
      <t>4</t>
    </r>
  </si>
  <si>
    <t>корректировка периода Инвестиционной программы (Приказ Департамента тарифной и ценовой политики Тюменской области № 80/01-05-ос)</t>
  </si>
  <si>
    <t>Плановые значения целевых показателей инвестиционной программы</t>
  </si>
  <si>
    <r>
      <t>Фактические значения целевых показателей инвестиционной программы</t>
    </r>
    <r>
      <rPr>
        <b/>
        <vertAlign val="superscript"/>
        <sz val="9"/>
        <color theme="1"/>
        <rFont val="Tahoma"/>
        <family val="2"/>
        <charset val="204"/>
      </rPr>
      <t>1</t>
    </r>
  </si>
  <si>
    <r>
      <t>Информация об использовании инвестиционных средств за отчетный год</t>
    </r>
    <r>
      <rPr>
        <b/>
        <vertAlign val="superscript"/>
        <sz val="9"/>
        <color theme="1"/>
        <rFont val="Tahoma"/>
        <family val="2"/>
        <charset val="204"/>
      </rPr>
      <t>2</t>
    </r>
  </si>
  <si>
    <r>
      <t>Внесение изменений в инвестиционную программу</t>
    </r>
    <r>
      <rPr>
        <b/>
        <vertAlign val="superscript"/>
        <sz val="9"/>
        <color theme="1"/>
        <rFont val="Tahoma"/>
        <family val="2"/>
        <charset val="204"/>
      </rPr>
      <t>3</t>
    </r>
  </si>
  <si>
    <r>
      <rPr>
        <vertAlign val="superscript"/>
        <sz val="9"/>
        <color theme="1"/>
        <rFont val="Tahoma"/>
        <family val="2"/>
        <charset val="204"/>
      </rPr>
      <t>2</t>
    </r>
    <r>
      <rPr>
        <sz val="9"/>
        <color theme="1"/>
        <rFont val="Tahoma"/>
        <family val="2"/>
        <charset val="204"/>
      </rPr>
      <t xml:space="preserve"> Заполняется по окончании отчетного периода: в соответствии с п. 29 Постановления Правительства РФ от 05.07.2013 N 570 "О стандартах раскрытия информации теплоснабжающими организациями, теплосетевыми организациями и органами регулирования" указанная информация раскрывается регулируемой организацией не позднее 30 календарных дней со дня направления годового бухгалтерского баланса в налоговые органы.</t>
    </r>
  </si>
  <si>
    <r>
      <rPr>
        <vertAlign val="superscript"/>
        <sz val="9"/>
        <color theme="1"/>
        <rFont val="Tahoma"/>
        <family val="2"/>
        <charset val="204"/>
      </rPr>
      <t>3</t>
    </r>
    <r>
      <rPr>
        <sz val="9"/>
        <color theme="1"/>
        <rFont val="Tahoma"/>
        <family val="2"/>
        <charset val="204"/>
      </rPr>
      <t xml:space="preserve"> Информация о внесении изменений в инвестиционную программу раскрывается регулируемой организацией в течение 10 календарных дней со дня принятия органом исполнительной власти субъекта Российской Федерации (органом местного самоуправления в случае передачи соответствующих полномочий) решения о внесении изменений в инвестиционную программу в соответствии с п. 31 Постановления Правительства РФ от 05.07.2013 N 570 "О стандартах раскрытия информации теплоснабжающими организациями, теплосетевыми организациями и органами регулирования".</t>
    </r>
  </si>
  <si>
    <t>https://law.admtyumen.ru/law/view.htm?id=275186@egDocs</t>
  </si>
  <si>
    <t>Информация об утвержденной инвестиционной программе опубликована на сайте Департамента тарифной и ценовой политики Тюменской области в сети «Интернет» по адресу:</t>
  </si>
  <si>
    <t>https://law.admtyumen.ru/law/view.htm?id=289043@egDocs</t>
  </si>
  <si>
    <t>01.01.2017 - 31.12.2018</t>
  </si>
  <si>
    <t>Инвестиционная программа открытого акционерного общества "Фортум" в сфере теплоснабжения города Тюмени на 2017-2018 годы с учетом изменений</t>
  </si>
  <si>
    <t>ОАО "Фортум"</t>
  </si>
  <si>
    <t>«25» июля 2017 года</t>
  </si>
  <si>
    <t>Потребность в финансовых средствах на 2017 год (с НДС), тыс. руб.</t>
  </si>
  <si>
    <r>
      <rPr>
        <vertAlign val="superscript"/>
        <sz val="9"/>
        <color theme="1"/>
        <rFont val="Tahoma"/>
        <family val="2"/>
        <charset val="204"/>
      </rPr>
      <t>1</t>
    </r>
    <r>
      <rPr>
        <sz val="9"/>
        <color theme="1"/>
        <rFont val="Tahoma"/>
        <family val="2"/>
        <charset val="204"/>
      </rPr>
      <t xml:space="preserve"> Указаны с учетом понижающих коэффициентов, утвержденных Департамента тарифной и ценовой политики Тюменской области (распоряжение от 30 ноября 2015 года № 240/01-21).</t>
    </r>
  </si>
  <si>
    <t xml:space="preserve">Строительство двух металлических дымовых труб №1.1 и № 1.2 (Реконструкция/замещение дымовой трубы №1) </t>
  </si>
  <si>
    <t xml:space="preserve">Техническое перевооружение схемы консервации энергетических котлов и энергоблоков </t>
  </si>
  <si>
    <t>Реконструкция паромазутопроводов от главного корпуса до мазутонасосной (этап)</t>
  </si>
  <si>
    <t>Реализация блокировок на котлах №№7-13 в части обеспечения безопасного розжига на мазуте</t>
  </si>
  <si>
    <t>Техническое перевооружение паропроводов высокого давления с заменой элементов (этап)</t>
  </si>
  <si>
    <t>Техническое перевооружение осветлителя №2. тип ДКУ – 450</t>
  </si>
  <si>
    <t>Реконструкция хозпротивопожарного трубопровода от ТЭЦ-1 до МХ и  на территории мазутного хозяйства заменой на полиэтиленовые трубопроводы</t>
  </si>
  <si>
    <t xml:space="preserve">Реконструкция газоходов  водогрейных котлов № 1.2,3,4. </t>
  </si>
  <si>
    <t>Реконструкция  системы безопасного розжига газовых горелок  парового котла ГМ-50-14/250 ст.№3</t>
  </si>
  <si>
    <t>Техническое перевооружение бакового хозяйства</t>
  </si>
  <si>
    <t xml:space="preserve">Реконструкция шламоотстойника </t>
  </si>
  <si>
    <t>Реконструкция паровых  турбин Т-180-130 ЭБ ст.№1,2,3 для обеспечения тепловых перемещений (ЭБ1) (Реконструкция паровых  турбин Т-180-130 ЭБ ст.№1,2,3 для обеспечения тепловых перемещений 2018год)</t>
  </si>
  <si>
    <t>Организация узла смешения ТТЭЦ-2</t>
  </si>
  <si>
    <t xml:space="preserve">Реконструкция системы селективного контроля факела газ. горелок и ЗЗУ котлоагрегатов №2,4 </t>
  </si>
  <si>
    <t>Реконструкция схемы дозирования раствора щелочи в барабан котла энергоблоков №1-4</t>
  </si>
  <si>
    <t xml:space="preserve">Реконструкция системы кислотной промывки оборудования Тюменской ТЭЦ-2 </t>
  </si>
  <si>
    <t>Техническое перевооружение конденсаторов турбин с заменой трубных пучков</t>
  </si>
  <si>
    <t>Техническое перевооружение газоохладителей турбин с заменой трубных пучков</t>
  </si>
  <si>
    <t>Техническое первооружение системы  взрывобезопасного розжига горелок и АСУ  котла на  энергоблоке ст.№1» согласно разработанного проекта</t>
  </si>
  <si>
    <t>Техническое перевооружение системы очистки сточных вод</t>
  </si>
  <si>
    <t>-
-</t>
  </si>
  <si>
    <t>-
-</t>
  </si>
  <si>
    <r>
      <rPr>
        <vertAlign val="superscript"/>
        <sz val="9"/>
        <color theme="1"/>
        <rFont val="Tahoma"/>
        <family val="2"/>
        <charset val="204"/>
      </rPr>
      <t>1</t>
    </r>
    <r>
      <rPr>
        <sz val="9"/>
        <color theme="1"/>
        <rFont val="Tahoma"/>
        <family val="2"/>
        <charset val="204"/>
      </rPr>
      <t xml:space="preserve"> Фактические значения целевых показателей инвестиционной программы заполняются по окончании отчетного периода: в соответствии с п. 29 Постановления Правительства РФ от 05.07.2013 N 570 "О стандартах раскрытия информации теплоснабжающими организациями, теплосетевыми организациями и органами регулирования" указанная информация раскрывается регулируемой организацией не позднее 30 календарных дней со дня направления годового бухгалтерского баланса в налоговые органы.</t>
    </r>
  </si>
  <si>
    <t xml:space="preserve">Реализация мероприятий по обеспечению и развитию системы теплоснабжения г. Тюмень, повышению уровня надежности и энергетической эффективности </t>
  </si>
  <si>
    <t>Техническое перевооружение системы  взрывобезопасного розжига горелок и АСУ  котла на  энергоблоке ст.№1» согласно разработанного проекта</t>
  </si>
  <si>
    <t>ПАО "Фортум"</t>
  </si>
  <si>
    <t>Сведения об использовании инвестиционных средств за отчетный год (без НДС), тыс. руб.</t>
  </si>
  <si>
    <r>
      <rPr>
        <vertAlign val="superscript"/>
        <sz val="9"/>
        <color theme="1"/>
        <rFont val="Tahoma"/>
        <family val="2"/>
        <charset val="204"/>
      </rPr>
      <t>2</t>
    </r>
    <r>
      <rPr>
        <sz val="9"/>
        <color theme="1"/>
        <rFont val="Tahoma"/>
        <family val="2"/>
        <charset val="204"/>
      </rPr>
      <t xml:space="preserve"> Фактические значения целевых показателей инвестиционной программы заполняются по окончании отчетного периода: в соответствии с п. 29 Постановления Правительства РФ от 05.07.2013 N 570 "О стандартах раскрытия информации теплоснабжающими организациями, теплосетевыми организациями и органами регулирования" указанная информация раскрывается регулируемой организацией не позднее 30 календарных дней со дня направления годового бухгалтерского баланса в налоговые органы.
Расчет фактических показателей выполнен с учетом утвежденных понижающих коэффициентов.</t>
    </r>
  </si>
  <si>
    <t>Износ объектов системы теплоснабжения с выделением процента износа объектов, существующих на начало реализации Инвестиционной программы, %</t>
  </si>
  <si>
    <t>Удельный расход топлива на производство единицы тепловой энергии, отпускаемой с коллекторов источников тепловой энергии, кг/ Гкал</t>
  </si>
  <si>
    <r>
      <t>Фактические значения целевых показателей инвестиционной программы за 2017 год</t>
    </r>
    <r>
      <rPr>
        <b/>
        <vertAlign val="superscript"/>
        <sz val="9"/>
        <color theme="1"/>
        <rFont val="Tahoma"/>
        <family val="2"/>
        <charset val="204"/>
      </rPr>
      <t>2</t>
    </r>
  </si>
  <si>
    <t>-</t>
  </si>
  <si>
    <t>Инвестиционная программа публичного акционерного общества "Фортум" в сфере теплоснабжения города Тюмени на 2017-2020 годы (с учетом изменений)</t>
  </si>
  <si>
    <t>«27» августа 2018 года</t>
  </si>
  <si>
    <t>https://law.admtyumen.ru/law/view.htm?id=309032@egDocs</t>
  </si>
  <si>
    <t>Информация о внесении изменений от 25.07.2017 года в инвестиционную программу опубликована на сайте Департамента тарифной и ценовой политики Тюменской области в сети «Интернет» по адресу:</t>
  </si>
  <si>
    <t>Информация о внесении изменений от 27.08.2018 года в инвестиционную программу опубликована на сайте Департамента тарифной и ценовой политики Тюменской области в сети «Интернет» по адресу:</t>
  </si>
  <si>
    <r>
      <t>Фактические значения целевых показателей инвестиционной программы</t>
    </r>
    <r>
      <rPr>
        <b/>
        <vertAlign val="superscript"/>
        <sz val="9"/>
        <color theme="1"/>
        <rFont val="Tahoma"/>
        <family val="2"/>
        <charset val="204"/>
      </rPr>
      <t>2</t>
    </r>
  </si>
  <si>
    <t>01.01.2017 - 31.12.2020</t>
  </si>
  <si>
    <t>Техническое перевооружение паромазутопроводов от главного корпуса до мазутонасосной</t>
  </si>
  <si>
    <t>Строительство двух металлических дымовых труб №1.1 и № 1.2 (Реконструкция/замещение дымовой трубы №1)</t>
  </si>
  <si>
    <t>Техническое перевооружение  турбоагрегата №7 Тюменской ТЭЦ-1 (Реконструкция РНД и встроенног пучка конденсатора паровой турбины Т-100-130 №7)</t>
  </si>
  <si>
    <t xml:space="preserve">Реализация блокировок на котлах №№7-13 в части обеспечения безопасного розжига на мазуте </t>
  </si>
  <si>
    <t xml:space="preserve">Техническое перевооружение паропроводов высокого давления с заменой элементов </t>
  </si>
  <si>
    <t>Реконструкция шламоотстойника</t>
  </si>
  <si>
    <t>Реконструкция системы селективного контроля факела газ. горелок и ЗЗУ котлоагрегатов №2,4</t>
  </si>
  <si>
    <t>Реконструкция паровых  турбин Т-180-130 ЭБ ст.№1,2,3 для обеспечения тепловых перемещений (ЭБ1)</t>
  </si>
  <si>
    <t>Реконструкция схемы дозирования раствора щелочи в барабан котла энергоблоков 1-4 (Техническое перевооружение установки коррекционной обработки котловой воды котлоагрегатов ТГМЕ-206 ст.№1-4 Тюменской ТЭЦ-2)</t>
  </si>
  <si>
    <t>Техническое перевооружение системы деаэрации подпитки теплосети и системы подогрева сырой воды ТТЭЦ-1</t>
  </si>
  <si>
    <t>Техническое перевооружение предочистки: 1.осветлителя №2. тип ДКРУ -450 замена жалюзийных секций на полипропиленовые соты, 2. осветлительных фильтров 9шт с заменой однослойной ТТЭЦ-1</t>
  </si>
  <si>
    <t>Реконструкция газоходов  водогрейных котлов № 1.2,3,4. ТТЭЦ-1</t>
  </si>
  <si>
    <t xml:space="preserve">Реконструкция системы кислотной промывки оборудования </t>
  </si>
  <si>
    <t>Оснащение выпуска сточных вод 
автоматизированной системой измерений ТТЭЦ-1</t>
  </si>
  <si>
    <t>Оснащение выпуска сточных вод 
автоматизированной системой измерений ТТЭЦ-2</t>
  </si>
  <si>
    <t>Техническое перевооружение установки приготовления и дозирования раствора гидразин гидрата ТТЭЦ-2 в соответствии с ФНП «Правила безопасности химически опасных производственных объектов</t>
  </si>
  <si>
    <t>Выполнение работ по строительству модульной общестанционной компрессорной станции сжатого воздуха ТТЭЦ-2 (под ключ)</t>
  </si>
  <si>
    <t>Реконструкция полигона захоронения засоленых стоков ТТЭЦ-2</t>
  </si>
  <si>
    <t>корректировка мероприятий 2018 года и периода Инвестиционной программы (Приказ Департамента тарифной и ценовой политики Тюменской области № 63/01-05-ос)</t>
  </si>
  <si>
    <t>Потребность в финансовых средствах (с НДС), тыс. руб.</t>
  </si>
  <si>
    <t>2017 год</t>
  </si>
  <si>
    <t>2018 год</t>
  </si>
  <si>
    <t>2019 год</t>
  </si>
  <si>
    <t>2020 год</t>
  </si>
  <si>
    <t>1 квартал</t>
  </si>
  <si>
    <t>2 квартал</t>
  </si>
  <si>
    <t>3 квартал</t>
  </si>
  <si>
    <t>4 квартал</t>
  </si>
  <si>
    <t>в т.ч. на теплоэнергию</t>
  </si>
  <si>
    <t>2017 год (план)</t>
  </si>
  <si>
    <t>год</t>
  </si>
  <si>
    <t>2017 год (факт нарастающим итогом)</t>
  </si>
  <si>
    <t>2018 год (план)</t>
  </si>
  <si>
    <t>2018 год (факт нарастающим итогом)</t>
  </si>
  <si>
    <t>Описание параметров формы</t>
  </si>
  <si>
    <t>№ п/п</t>
  </si>
  <si>
    <t>Наименование параметра</t>
  </si>
  <si>
    <t>Единица измерения</t>
  </si>
  <si>
    <t>Инвестиционная программа в целом</t>
  </si>
  <si>
    <t>1</t>
  </si>
  <si>
    <t>2</t>
  </si>
  <si>
    <t>3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</si>
  <si>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</si>
  <si>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</si>
  <si>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</si>
  <si>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</si>
  <si>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</si>
  <si>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</si>
  <si>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</si>
  <si>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</si>
  <si>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</si>
  <si>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</si>
  <si>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</si>
  <si>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</si>
  <si>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</si>
  <si>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</si>
  <si>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</si>
  <si>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</si>
  <si>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</si>
  <si>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</si>
  <si>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</si>
  <si>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</si>
  <si>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</si>
  <si>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</si>
  <si>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</si>
  <si>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</si>
  <si>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</si>
  <si>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Наименование инвестиционной программы/мероприятия</t>
  </si>
  <si>
    <t>x</t>
  </si>
  <si>
    <t>Инвестиционная программа публичного акционерного общества "Фортум" в сфере теплоснабжения города Тюмени на 2017-2020 годы ( с учетом изменений)</t>
  </si>
  <si>
    <t>Реконструкция паровых  турбин Т-180-130 ЭБ ст.№1-3 для обеспечения тепловых перемещений (ЭБ-1)</t>
  </si>
  <si>
    <t>Реконструкция схемы дозирования раствора щелочи в барабан котла энергоблоков №1-4 (Техническое перевооружение установки коррекционной обработки котловой воды котлоагрегатов ТГМЕ-206 ст.№1-4 Тюменской ТЭЦ-2)</t>
  </si>
  <si>
    <t>Оснащение выпуска сточных вод автоматизированной системой измерений</t>
  </si>
  <si>
    <t>Выполнение работ по строительству модульной общестанционной компрессорной станции сжатого воздуха Тюменской ТЭЦ-2 (под ключ)</t>
  </si>
  <si>
    <t>Реконструкция градирни 3 ТТЭЦ-2</t>
  </si>
  <si>
    <t>28.10.2016</t>
  </si>
  <si>
    <t>Дата утверждения инвестиционной программы указывается в виде «ДД.ММ.ГГГГ».</t>
  </si>
  <si>
    <t>2.1</t>
  </si>
  <si>
    <t>Дата изменения инвестиционной программы</t>
  </si>
  <si>
    <t>27.08.2018</t>
  </si>
  <si>
    <t>Дата изменения инвестиционной программы указывается (в случае наличия изменения) в виде «ДД.ММ.ГГГГ».</t>
  </si>
  <si>
    <t>Цель инвестиционной программы</t>
  </si>
  <si>
    <t>прочее</t>
  </si>
  <si>
    <t>Цель инвестиционной программы определяется из перечня: Автоматизация (с уменьшением штата); Уменьшение удельных затрат (повышение коэффициента полезного действия); Уменьшение издержек на производство; Снижение аварийности; Прочее
Возможен выбор нескольких пунктов.</t>
  </si>
  <si>
    <t>Наименование уполномоченного органа, утвердившего программу</t>
  </si>
  <si>
    <t>Указывается уполномоченный в соответствии с законодательством Российской Федерации орган власти, утвердивший инвестиционную программу.</t>
  </si>
  <si>
    <t>5</t>
  </si>
  <si>
    <t>6</t>
  </si>
  <si>
    <t>Срок начала реализации инвестиционной программы/мероприятия</t>
  </si>
  <si>
    <t>01.01.2017</t>
  </si>
  <si>
    <t>01.01.2018</t>
  </si>
  <si>
    <t>01.01.2016</t>
  </si>
  <si>
    <t>01.01.2020</t>
  </si>
  <si>
    <t>01.01.2019</t>
  </si>
  <si>
    <t>01.01.2015</t>
  </si>
  <si>
    <t>Срок начала реализации инвестиционной программы/мероприятия указывается в виде «ДД.ММ.ГГГГ».</t>
  </si>
  <si>
    <t>7</t>
  </si>
  <si>
    <t>Срок окончания реализации инвестиционной программы/мероприятия</t>
  </si>
  <si>
    <t>31.12.2020</t>
  </si>
  <si>
    <t>31.12.2019</t>
  </si>
  <si>
    <t>31.12.2018</t>
  </si>
  <si>
    <t>31.12.2022</t>
  </si>
  <si>
    <t>31.12.2016</t>
  </si>
  <si>
    <t>31.12.2021</t>
  </si>
  <si>
    <t>Срок окончания реализации инвестиционной программы/мероприятия указывается в виде «ДД.ММ.ГГГГ».</t>
  </si>
  <si>
    <t>8</t>
  </si>
  <si>
    <t>Потребность в финансовых средствах, необходимых для реализации инвестиционной программы, в том числе с разбивкой по годам, мероприятиям и источникам финансирования инвестиционной программы:</t>
  </si>
  <si>
    <t>тыс. руб.</t>
  </si>
  <si>
    <t>Указывается суммарная потребность в финансовых средствах, необходимых для реализации инвестиционной программы, по всем источникам финансирования.</t>
  </si>
  <si>
    <t>Год реализации инвестиционной программы/мероприятия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в течение нескольких лет информация по каждому году указывается в отдельных строках.</t>
  </si>
  <si>
    <t>Вид источника финансирования определяется из перечня: Кредиты банков; Кредиты иностранных банков; Заемные средства др. организаций; Федеральный бюджет; Бюджет субъекта Российской Федерации; Бюджет муниципального образования; Средства внебюджетных фондов; Прибыль, направленная на инвестиции; Амортизация; Инвестиционная надбавка к тарифу; Плата за подключение (технологическое присоединение);  Прочие средства.
В случае наличия нескольких источников финансирования информация по каждому из них указывается в отдельных строках.</t>
  </si>
  <si>
    <t>8.1</t>
  </si>
  <si>
    <t>8.1.1</t>
  </si>
  <si>
    <t>амортизация</t>
  </si>
  <si>
    <t>8.2</t>
  </si>
  <si>
    <t>8.2.1</t>
  </si>
  <si>
    <t>8.3</t>
  </si>
  <si>
    <t>8.3.1</t>
  </si>
  <si>
    <t>8.4</t>
  </si>
  <si>
    <t>8.4.1</t>
  </si>
  <si>
    <t>9</t>
  </si>
  <si>
    <t>Целевые показатели инвестиционной программы</t>
  </si>
  <si>
    <t>9.1</t>
  </si>
  <si>
    <t>Срок окупаемости</t>
  </si>
  <si>
    <t>9.1.1</t>
  </si>
  <si>
    <t>Факт</t>
  </si>
  <si>
    <t>лет</t>
  </si>
  <si>
    <t>9.1.2</t>
  </si>
  <si>
    <t>План</t>
  </si>
  <si>
    <t>9.2</t>
  </si>
  <si>
    <t>Перебои в снабжении потребителей</t>
  </si>
  <si>
    <t>9.2.1</t>
  </si>
  <si>
    <t>час./чел.</t>
  </si>
  <si>
    <t>Указывается фактическое значение отношения суммы произведений продолжительности отключений и количества пострадавших потребителей от каждого из этих отключений к количеству потребителей, проживающих в домах, в которых проходили отключения в отчетном периоде.</t>
  </si>
  <si>
    <t>9.2.2</t>
  </si>
  <si>
    <t>Указывается плановое значение отношения суммы произведений продолжительности отключений и количества пострадавших потребителей от каждого из этих отключений к количеству потребителей, проживающих в домах, в которых проходили отключения в отчетном периоде.</t>
  </si>
  <si>
    <t>9.3</t>
  </si>
  <si>
    <t>Продолжительность (бесперебойность) поставки товаров и услуг</t>
  </si>
  <si>
    <t>9.3.1</t>
  </si>
  <si>
    <t>час./день</t>
  </si>
  <si>
    <t>Указывается фактическое значение отношения количества часов предоставления услуг к количеству календарных дней в отчетном периоде.</t>
  </si>
  <si>
    <t>9.3.2</t>
  </si>
  <si>
    <t>Указывается плановое значение отношения количества часов предоставления услуг к количеству календарных дней в отчетном периоде.</t>
  </si>
  <si>
    <t>9.4</t>
  </si>
  <si>
    <t xml:space="preserve">Доля потерь и неучтенного потребления </t>
  </si>
  <si>
    <t>9.4.1</t>
  </si>
  <si>
    <t>%</t>
  </si>
  <si>
    <t>Указывается фактическое значение доли потерь и неучтенного тепловой энергии в общем объеме тепла, поданной в тепловую в отчетном периоде.</t>
  </si>
  <si>
    <t>9.4.2</t>
  </si>
  <si>
    <t>Указывается плановое значение доли потерь и неучтенного тепловой энергии в общем объеме тепла, поданной в тепловую в отчетном периоде.</t>
  </si>
  <si>
    <t>9.5</t>
  </si>
  <si>
    <t>Коэффициент потерь</t>
  </si>
  <si>
    <t>9.5.1</t>
  </si>
  <si>
    <t>Гкал/км</t>
  </si>
  <si>
    <t>Указывается фактическое значение коэффициента потерь тепловой энергии.</t>
  </si>
  <si>
    <t>9.5.2</t>
  </si>
  <si>
    <t>Указывается плановое значение коэффициента потерь тепловой энергии.</t>
  </si>
  <si>
    <t>9.6</t>
  </si>
  <si>
    <t>Износ систем коммунальной инфраструктуры</t>
  </si>
  <si>
    <t>9.6.1</t>
  </si>
  <si>
    <t>9.6.2</t>
  </si>
  <si>
    <t>9.7</t>
  </si>
  <si>
    <t>Износ оборудования производства (котлы)</t>
  </si>
  <si>
    <t>9.7.1</t>
  </si>
  <si>
    <t>9.7.2</t>
  </si>
  <si>
    <t>9.8</t>
  </si>
  <si>
    <t>Износ оборудования передачи тепловой энергии (сети)</t>
  </si>
  <si>
    <t>9.8.1</t>
  </si>
  <si>
    <t>9.8.2</t>
  </si>
  <si>
    <t>9.9</t>
  </si>
  <si>
    <t>Удельный вес сетей, нуждающихся в замене</t>
  </si>
  <si>
    <t>9.9.1</t>
  </si>
  <si>
    <t>9.9.2</t>
  </si>
  <si>
    <t>9.10</t>
  </si>
  <si>
    <t>Обеспеченность потребления товаров и услуг приборами учета</t>
  </si>
  <si>
    <t>9.10.1</t>
  </si>
  <si>
    <t>9.10.2</t>
  </si>
  <si>
    <t>9.11</t>
  </si>
  <si>
    <t>Расход топлива</t>
  </si>
  <si>
    <t>9.11.1</t>
  </si>
  <si>
    <t>т усл.топл/Гкал</t>
  </si>
  <si>
    <t>9.11.2</t>
  </si>
  <si>
    <t>9.12</t>
  </si>
  <si>
    <t>Расход электроэнергии на выработку</t>
  </si>
  <si>
    <t>9.12.1</t>
  </si>
  <si>
    <t>кВт.ч/Гкал</t>
  </si>
  <si>
    <t>9.12.2</t>
  </si>
  <si>
    <t>9.13</t>
  </si>
  <si>
    <t>Расход электроэнергии на передачу</t>
  </si>
  <si>
    <t>9.13.1</t>
  </si>
  <si>
    <t>9.13.2</t>
  </si>
  <si>
    <t>9.14</t>
  </si>
  <si>
    <t>Количество аварий (с учетом котельных)</t>
  </si>
  <si>
    <t>9.14.1</t>
  </si>
  <si>
    <t>ед.</t>
  </si>
  <si>
    <t xml:space="preserve">Указывается фактическое значение количества аварий (с учетом котельных). </t>
  </si>
  <si>
    <t>9.14.2</t>
  </si>
  <si>
    <t>Указывается плановое значение количества аварий (с учетом котельных).</t>
  </si>
  <si>
    <t>9.15</t>
  </si>
  <si>
    <t>Количество аварий на тепловых сетях</t>
  </si>
  <si>
    <t>9.15.1</t>
  </si>
  <si>
    <t>ед./км</t>
  </si>
  <si>
    <t>Указывается фактическое значение отношения количества аварий на тепловых сетях к протяженности сетей в отчетном периоде.</t>
  </si>
  <si>
    <t>9.15.2</t>
  </si>
  <si>
    <t>Указывается плановое значение отношения количества аварий на тепловых сетях к протяженности сетей в отчетном периоде.</t>
  </si>
  <si>
    <t>9.16</t>
  </si>
  <si>
    <t>Производительность труда</t>
  </si>
  <si>
    <t>В случае наличия дополнительных целевых показателей инвестиционной программы информация по ним указывается в отдельных строках.</t>
  </si>
  <si>
    <t>9.16.1</t>
  </si>
  <si>
    <t>тыс. руб./чел.</t>
  </si>
  <si>
    <t>Указывается фактическое значение отношение фонда оплаты труда к численности всех рабочих основного вида деятельности организации.  
В число рабочих основного вида деятельности включаются рабочие, занятые на производственных процессах по тепловым сетям.</t>
  </si>
  <si>
    <t>9.16.2</t>
  </si>
  <si>
    <t>Указывается плановое значение отношение фонда оплаты труда к численности всех рабочих основного вида деятельности организации.  
В число рабочих основного вида деятельности включаются рабочие, занятые на производственных процессах по тепловым сетям.</t>
  </si>
  <si>
    <t>10</t>
  </si>
  <si>
    <t>Использование инвестиционных средств за отчетный период</t>
  </si>
  <si>
    <t>10.0</t>
  </si>
  <si>
    <t>Использовано инвестиционных средств всего в отчетном периоде, в том числе:</t>
  </si>
  <si>
    <t>Указывается сумма использованных инвестиционных средства по всем источникам финансирования в отчетном периоде.</t>
  </si>
  <si>
    <t>10.0.1</t>
  </si>
  <si>
    <t>I квартал</t>
  </si>
  <si>
    <t>Указывается сумма использованных инвестиционных средств в I квартале отчетного периода по всем источникам финансирования.</t>
  </si>
  <si>
    <t>10.0.2</t>
  </si>
  <si>
    <t>II квартал</t>
  </si>
  <si>
    <t>Указывается сумма использованных инвестиционных средств в II квартале отчетного периода по всем источникам финансирования.</t>
  </si>
  <si>
    <t>10.0.3</t>
  </si>
  <si>
    <t>III квартал</t>
  </si>
  <si>
    <t>Указывается сумма использованных инвестиционных средств в III квартале отчетного периода по всем источникам финансирования.</t>
  </si>
  <si>
    <t>10.0.4</t>
  </si>
  <si>
    <t>IV квартал</t>
  </si>
  <si>
    <t>Указывается сумма использованных инвестиционных средств в IV квартале отчетного периода по всем источникам финансирования.</t>
  </si>
  <si>
    <t>Вид источника финансирования определяется из перечня: Кредиты банков; Кредиты иностранных банков; Заемные средства др. организаций; Федеральный бюджет; Бюджет субъекта Российской Федерации; Бюджет муниципального образования; Средства внебюджетных фондов; Прибыль, направленная на инвестиции; Амортизация; Инвестиционная надбавка к тарифу; Плата за подключение (технологическое присоединение); Прочие средства.
В случае наличия нескольких источников финансирования информация по каждому из них указывается в отдельных строках.</t>
  </si>
  <si>
    <t>10.1</t>
  </si>
  <si>
    <t>10.1.1</t>
  </si>
  <si>
    <t>10.1.2</t>
  </si>
  <si>
    <t>10.1.3</t>
  </si>
  <si>
    <t>10.1.4</t>
  </si>
  <si>
    <t>Приложение № 1 к приказу ФАС России от 13.09.2018 г. № 1288/18</t>
  </si>
  <si>
    <t>ПАО "Фортум" г. Тюмень (Тюменская ТЭЦ-1, Тюменская ТЭЦ-2)</t>
  </si>
  <si>
    <t>В доле на тепловую энергию (без НДС)</t>
  </si>
  <si>
    <t>Информация по данной форме размещается в случае, если организация выполняет или планирует выполнение инвестиционной программы в отчетном периоде.</t>
  </si>
  <si>
    <t>Единой теплоснабжающей организацией, теплоснабжающей организацией и теплосетевой организацией в ценовых зонах теплоснабжения раскрывается информация об инвестиционных программах разрабатываемых и утверждаемых в отношении деятельности, при осуществлении которой расчеты за товары (услуги) в сфере теплоснабжения осуществляются по регулируемым ценам (тарифам) (за исключением деятельности по подключению (технологическому присоединению) к системе теплоснабжения).</t>
  </si>
  <si>
    <t>В случае выполнения нескольких мероприятий информация по каждому из них указывается в отдельной колонке</t>
  </si>
  <si>
    <r>
      <t>Форма 4.5 Информация об инвестиционных программах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</si>
  <si>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Мероприятие</t>
    </r>
    <r>
      <rPr>
        <vertAlign val="superscript"/>
        <sz val="11"/>
        <rFont val="Times New Roman"/>
        <family val="1"/>
        <charset val="204"/>
      </rPr>
      <t>2</t>
    </r>
  </si>
  <si>
    <t>12.11.2019</t>
  </si>
  <si>
    <t>Техническое перевооружение  турбоагрегата №7 ТТЭЦ-1 (выполнение испытаний)</t>
  </si>
  <si>
    <t>Техническое перевооружение паромазутопроводов от главного корпуса до мазутонасосной ТТЭЦ-1 (этап 2019г)</t>
  </si>
  <si>
    <t>Техническое перевооружение паромазутопроводов от главного корпуса до мазутонасосной ТТЭЦ-1 (этап 2020г)</t>
  </si>
  <si>
    <t>Техническое перевооружение паромазутопроводов от главного корпуса до мазутонасосной ТТЭЦ-1 (этап 2021г)</t>
  </si>
  <si>
    <t>Техническое перевооружение паромазутопроводов от главного корпуса до мазутонасосной ТТЭЦ-1 (этап 2022г)</t>
  </si>
  <si>
    <t>Техническое перевооружение паромазутопроводов от главного корпуса до мазутонасосной ТТЭЦ-1 (этап 2023г)</t>
  </si>
  <si>
    <t>Техническое перевооружение паропроводов высокого давления с заменой элементов ТТЭЦ-1 (этап 2019г)</t>
  </si>
  <si>
    <t>Техническое перевооружение паропроводов высокого давления с заменой элементов ТТЭЦ-1 (этап 2020г)</t>
  </si>
  <si>
    <t>Техническое перевооружение паропроводов высокого давления с заменой элементов ТТЭЦ-1 (этап 2021г)</t>
  </si>
  <si>
    <t>Техническое перевооружение паропроводов высокого давления с заменой элементов ТТЭЦ-1 (этап 2022г)</t>
  </si>
  <si>
    <t>Техническое перевооружение паропроводов высокого давления с заменой элементов ТТЭЦ-1 (этап 2023г)</t>
  </si>
  <si>
    <t>Реконструкция шламоотстойника ТТЭЦ-2 (этап) ,выполнение строительно-монтажных работ</t>
  </si>
  <si>
    <t>Реконструкция системы селективного контроля факела газ. горелок и ЗЗУ котлоагрегатов №2,4 ТТЭЦ-2,выполнение строительно-монтажных работ</t>
  </si>
  <si>
    <t>Техническое перевооружение системы очистки сточных вод ТТЭЦ-2 ,выполнение проектных работ</t>
  </si>
  <si>
    <t>Техническое перевооружение системы очистки сточных вод ТТЭЦ-2 ,выполнение строительно-монтажных работ</t>
  </si>
  <si>
    <t>Техническое перевооружение системы деаэрации подпитки теплосети и системы подогрева сырой воды ТТЭЦ-1 (выполнение проектных работ)</t>
  </si>
  <si>
    <t>Техническое перевооружение системы деаэрации подпитки теплосети и системы подогрева сырой воды ТТЭЦ-1 (выполнение строительно-монтажных работ, поставки оборудования)</t>
  </si>
  <si>
    <t>Техническое перевооружение установки приготовления и дозирования раствора гидразин гидрата ТТЭЦ-2 в соответствии с ФНП «Правила безопасности химически опасных производственных объектов (в т.ч. выполнение строительно-монтажных работ)</t>
  </si>
  <si>
    <t>Выполнение работ по строительству модульной общестанционной компрессорной станции сжатого воздуха ТТЭЦ-2 (выполнение строительно-монтажных работ)</t>
  </si>
  <si>
    <t>31.12.2023</t>
  </si>
  <si>
    <t>4.25</t>
  </si>
  <si>
    <t>4.26</t>
  </si>
  <si>
    <t>4.27</t>
  </si>
  <si>
    <t>4.28</t>
  </si>
  <si>
    <t>Оснащение выпуска сточных вод автоматизированной системой измерений ТТЭЦ-1 (выполнение проектных работ)</t>
  </si>
  <si>
    <t>Оснащение выпуска сточных вод автоматизированной системой измерений ТТЭЦ-1 (выполнение строительно-монтажных работ)</t>
  </si>
  <si>
    <t>Оснащение выпуска сточных вод автоматизированной системой измерений ТТЭЦ-1</t>
  </si>
  <si>
    <t>Оснащение выпуска сточных вод автоматизированной системой измерений ТТЭЦ-2</t>
  </si>
  <si>
    <t>Оснащение выпуска сточных вод автоматизированной системой измерений ТТЭЦ-2,выполнение проектных работ</t>
  </si>
  <si>
    <t>Оснащение выпуска сточных вод автоматизированной системой измерений ТТЭЦ-2,выполнение строительно-монтажных работ</t>
  </si>
  <si>
    <t>4.29</t>
  </si>
  <si>
    <t>01.01.2021</t>
  </si>
  <si>
    <t>01.01.2022</t>
  </si>
  <si>
    <t>01.01.2023</t>
  </si>
  <si>
    <t>31.12.2017</t>
  </si>
  <si>
    <t>Реконструкция системы кислотной промывки оборудования ТТЭЦ-2</t>
  </si>
  <si>
    <t>Реконструкция  системы безопасного розжига газовых горелок  парового котла ГМ-50-14/250 ст.№3 ТТЭЦ-2 (в т.ч. выполнение строительно-монтажных работ)</t>
  </si>
  <si>
    <t>Реконструкция системы контроля общего факела на котлах №№ 7÷13 ТТЭЦ-1</t>
  </si>
  <si>
    <t>Техническое перевооружение системы очистки сточных вод ТТЭЦ-2</t>
  </si>
  <si>
    <t>Строительство двух металлических дымовых труб №1.1 и № 1.2 (Реконструкция/замещение дымовой трубы №1) ТТЭЦ-1</t>
  </si>
  <si>
    <t>Техническое перевооружение паромазутопроводов от главного корпуса до мазутонасосной ТТЭЦ-1</t>
  </si>
  <si>
    <t>Техническое перевооружение схемы консервации энергетических котлов и энергоблоков ТТЭЦ-1</t>
  </si>
  <si>
    <t>Реализация блокировок на котлах №№7-13 ТТЭЦ-1 в части обеспечения безопасного розжига на мазуте</t>
  </si>
  <si>
    <t>Техническое перевооружение паропроводов высокого давления с заменой элементов ТТЭЦ-1</t>
  </si>
  <si>
    <t>Реконструкция паровых  турбин Т-180-130 ЭБ ст.№1,2,3 ТТЭЦ-2 для обеспечения тепловых перемещений (ЭБ1)</t>
  </si>
  <si>
    <t>Заполняется по окончании отчетного периода: в соответствии с п. 29 Постановления Правительства РФ от 05.07.2013 N 570 "О стандартах раскрытия информации теплоснабжающими организациями, теплосетевыми организациями и органами регулирования" указанная информация раскрывается регулируемой организацией не позднее 30 календарных дней со дня направления годового бухгалтерского баланса в налоговые органы.</t>
  </si>
  <si>
    <t>Год реализации инвестиционной программы/мероприятия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в течение нескольких лет информация по каждому году указывается в отдельных строках.
Вид источника финансирования определяется из перечня: Кредиты банков; Кредиты иностранных банков; Заемные средства др. организаций; Федеральный бюджет; Бюджет субъекта Российской Федерации; Бюджет муниципального образования; Средства внебюджетных фондов; Прибыль, направленная на инвестиции; Амортизация; Инвестиционная надбавка к тарифу; Плата за подключение (технологическое присоединение);  Прочие средства.
В случае наличия нескольких источников финансирования информация по каждому из них указывается в отдельных строках.</t>
  </si>
  <si>
    <r>
      <t>Использовано инвестиционных средств всего в отчетном периоде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>, в том числе:</t>
    </r>
  </si>
  <si>
    <t>Инвестиционная программа публичного акционерного общества "Фортум" в сфере теплоснабжения города Тюмени на 2017-2023 годы (с учетом изменений)</t>
  </si>
  <si>
    <t>19.11.2020</t>
  </si>
  <si>
    <t>Реализация блокировок на котлах №№7-13 ТТЭЦ-1 в части обеспечения безопасного розжига на мазуте (в т.ч. выполнение строительно-монтажных работ)</t>
  </si>
  <si>
    <t>Реконструкция градирни №3 ТТЭЦ-2</t>
  </si>
  <si>
    <t>4.30</t>
  </si>
  <si>
    <t>01.01.2024</t>
  </si>
  <si>
    <t>31.12.2024</t>
  </si>
  <si>
    <t>01.01.2025</t>
  </si>
  <si>
    <t>31.12.2025</t>
  </si>
  <si>
    <t>28.10.2021</t>
  </si>
  <si>
    <t>27.09.2022</t>
  </si>
  <si>
    <t>Оснащение выпуска сточных вод автоматизированной системой измерений ТТЭЦ-2, выполнение проектных работ</t>
  </si>
  <si>
    <t>Оснащение выпуска сточных вод автоматизированной системой измерений ТТЭЦ-2, выполнение строительно-монтажных работ</t>
  </si>
  <si>
    <t>Приложение № 1 к приказу ФАС России от 11.07.2023 № 449/23</t>
  </si>
  <si>
    <t>Форма 13 Информация об инвестиционных программах регулируемой организации и отчетах об их исполнении, об инвестиционных программах единой теплоснабжающей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теплоснабжения), об инвестиционных программах теплоснабжающей организации в ценовых зонах теплоснабжения и теплосетевой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</t>
  </si>
  <si>
    <t>Мероприятие</t>
  </si>
  <si>
    <t>Наименование инвестиционной программы/мероприятия и (или) группы мероприятий</t>
  </si>
  <si>
    <t>В случае выполнения нескольких мероприятий (и (или) групп мероприятий) информация по каждой из них указывается в отдельной колонке.</t>
  </si>
  <si>
    <t>Дата утверждения инвестиционной программы указывается в виде "ДД.ММ.ГГГГ".</t>
  </si>
  <si>
    <t>Дата внесения изменений в инвестиционную программу</t>
  </si>
  <si>
    <t>Дата изменения инвестиционной программы указывается (в случае наличия изменения) в виде "ГГГГ".</t>
  </si>
  <si>
    <t>Цель инвестиционной программы определяется из определенного законодательством перечня.</t>
  </si>
  <si>
    <t>Наименование исполнительного органа субъекта Российской Федерации, утвердившего инвестиционную программу (органа местного самоуправления в случае наделения его законом субъекта Российской Федерации соответствующими полномочиями)</t>
  </si>
  <si>
    <t>Возможно указание нескольких органов местного самоуправления, согласовавших инвестиционную программу.</t>
  </si>
  <si>
    <t>Дата начала периода реализации инвестиционной программы/мероприятия и (или) группы мероприятий</t>
  </si>
  <si>
    <t>Дата начала реализации инвестиционной программы/мероприятия указывается в виде "ГГГГ".</t>
  </si>
  <si>
    <t>Дата окончания периода реализации инвестиционной программы/мероприятия и (или) группы мероприятий</t>
  </si>
  <si>
    <t>Дата окончания реализации инвестиционной программы/мероприятия указывается в виде "ГГГГ".</t>
  </si>
  <si>
    <t>Плановая стоимость мероприятий, предусмотренных отдельными инвестиционными проектами, источники финансирования, предусмотренные инвестиционной программой в целях реализации указанных мероприятий и (или) групп мероприятий, в том числе с указанием плановых сроков реализации мероприятия и (или) группы мероприятий с распределением по годам:</t>
  </si>
  <si>
    <t>Амортизация</t>
  </si>
  <si>
    <t>Плановые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</si>
  <si>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9.1.3</t>
  </si>
  <si>
    <t>9.1.4</t>
  </si>
  <si>
    <t>Удельный расход топлива на производство единицы тепловой энергии, отпускаемой с коллекторов источников тепловой энергии (для организаций, эксплуатирующих объекты теплоснабжения на основании концессионного соглашения дополнительно указываются по каждому объекту теплоснабжения)</t>
  </si>
  <si>
    <t>кг.у.т./Гкал</t>
  </si>
  <si>
    <t>Фактическое использование за отчетный год предусмотренных инвестиционной программой финансовых средств, в том числе с указанием источников финансирования, срока реализации мероприятий и (или) групп мероприятий (фактического срока ввода объекта в эксплуатацию) с распределением по годам: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</si>
  <si>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
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строках.</t>
  </si>
  <si>
    <t>10.2</t>
  </si>
  <si>
    <t>10.2.1</t>
  </si>
  <si>
    <t>10.3</t>
  </si>
  <si>
    <t>10.3.1</t>
  </si>
  <si>
    <t>10.4</t>
  </si>
  <si>
    <t>10.4.1</t>
  </si>
  <si>
    <t>11</t>
  </si>
  <si>
    <t>Фактические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</si>
  <si>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11.1</t>
  </si>
  <si>
    <t>11.1.1</t>
  </si>
  <si>
    <t>11.1.2</t>
  </si>
  <si>
    <t>11.1.3</t>
  </si>
  <si>
    <t>11.1.4</t>
  </si>
  <si>
    <t>12</t>
  </si>
  <si>
    <t>Наличие в инвестиционной программе мероприятий, выполняемых в рамках концессионного соглашения</t>
  </si>
  <si>
    <t>Указываются реквизиты концессионного соглашения.</t>
  </si>
  <si>
    <t>30.10.2023</t>
  </si>
  <si>
    <t>в доле на тепловую энергию (без НДС)</t>
  </si>
  <si>
    <t>ПАО "Форвард Энерго" г. Тюмень (Тюменская ТЭЦ-1, Тюменская ТЭЦ-2)</t>
  </si>
  <si>
    <t>Реконструкция шламоотстойника ТТЭЦ-2 (этап), выполнение строительно-монтажных работ</t>
  </si>
  <si>
    <t>Техническое перевооружение системы очистки сточных вод ТТЭЦ-2, выполнение строительно-монтажных работ</t>
  </si>
  <si>
    <t>Оснащение выпуска сточных вод 
автоматизированной системой измерений ТТЭЦ-1 (выполнение проектных работ)</t>
  </si>
  <si>
    <t>Оснащение выпуска сточных вод 
автоматизированной системой измерений ТТЭЦ-1 (выполнение строительно-монтажных работ)</t>
  </si>
  <si>
    <t>Оснащение выпуска сточных вод 
автоматизированной системой измерений ТТЭЦ-2, выполнение проектных работ</t>
  </si>
  <si>
    <t>Оснащение выпуска сточных вод 
автоматизированной системой измерений ТТЭЦ-2, выполнение строительно-монтажных работ</t>
  </si>
  <si>
    <t>4.36</t>
  </si>
  <si>
    <t>4.37</t>
  </si>
  <si>
    <t>4.38</t>
  </si>
  <si>
    <t>4.39</t>
  </si>
  <si>
    <t>4.40</t>
  </si>
  <si>
    <t>Реконструкция  системы безопасного розжига газовых горелок  парового котла ГМ-50-14/250 ст.№3 (в т.ч. выполнение строительно-монтажных работ) ТТЭЦ-2</t>
  </si>
  <si>
    <t xml:space="preserve">Техническое перевооружение системы очистки сточных вод ТТЭЦ-2
</t>
  </si>
  <si>
    <t>Реконструкция паровых  турбин Т-180-130 ЭБ ст.№1,2,3 для обеспечения тепловых перемещений (ЭБ1) ТТЭЦ-2</t>
  </si>
  <si>
    <t>Реализация блокировок на котлах №№7-13 в части обеспечения безопасного розжига на мазуте (в т.ч. выполнение строительно-монтажных работ) ТТЭЦ-1</t>
  </si>
  <si>
    <t>Инвестиционная программа публичного акционерного общества "Форвард Энерго" в сфере теплоснабжения города Тюмени на 2017-2023 годы (с учетом изменений)</t>
  </si>
  <si>
    <t>9.1.5</t>
  </si>
  <si>
    <t>9.1.6</t>
  </si>
  <si>
    <t>9.1.7</t>
  </si>
  <si>
    <t>10.5</t>
  </si>
  <si>
    <t>10.5.1</t>
  </si>
  <si>
    <t>10.6</t>
  </si>
  <si>
    <t>10.6.1</t>
  </si>
  <si>
    <t>10.7</t>
  </si>
  <si>
    <t>10.7.1</t>
  </si>
  <si>
    <t>8.5</t>
  </si>
  <si>
    <t>8.5.1</t>
  </si>
  <si>
    <t>8.6</t>
  </si>
  <si>
    <t>8.6.1</t>
  </si>
  <si>
    <t>8.7</t>
  </si>
  <si>
    <t>8.7.1</t>
  </si>
  <si>
    <t>11.1.5</t>
  </si>
  <si>
    <t>11.1.6</t>
  </si>
  <si>
    <t>11.1.7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</si>
  <si>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
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</si>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</sst>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vertAlign val="superscript"/>
      <sz val="9"/>
      <color theme="1"/>
      <name val="Tahoma"/>
      <family val="2"/>
      <charset val="204"/>
    </font>
    <font>
      <vertAlign val="superscript"/>
      <sz val="9"/>
      <color theme="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1"/>
      <color theme="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96969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lightUp">
        <fgColor theme="0" tint="-0.2499465926084170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/>
      <top style="thin">
        <color indexed="22"/>
      </top>
      <bottom style="thin">
        <color theme="0" tint="-0.249977111117893"/>
      </bottom>
      <diagonal/>
    </border>
    <border>
      <left/>
      <right/>
      <top style="thin">
        <color indexed="22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</borders>
  <cellStyleXfs count="11">
    <xf numFmtId="0" fontId="0" fillId="0" borderId="0"/>
    <xf numFmtId="49" fontId="9" fillId="0" borderId="0" applyBorder="0">
      <alignment vertical="top"/>
    </xf>
    <xf numFmtId="0" fontId="14" fillId="0" borderId="0" applyNumberFormat="0" applyFill="0" applyBorder="0" applyAlignment="0" applyProtection="0"/>
    <xf numFmtId="0" fontId="17" fillId="0" borderId="0"/>
    <xf numFmtId="0" fontId="8" fillId="0" borderId="18" applyBorder="0">
      <alignment horizontal="center" vertical="center" wrapText="1"/>
    </xf>
    <xf numFmtId="49" fontId="9" fillId="0" borderId="0" applyBorder="0">
      <alignment vertical="top"/>
    </xf>
    <xf numFmtId="0" fontId="16" fillId="0" borderId="0"/>
    <xf numFmtId="0" fontId="18" fillId="0" borderId="0"/>
    <xf numFmtId="0" fontId="17" fillId="0" borderId="0"/>
    <xf numFmtId="0" fontId="17" fillId="0" borderId="0"/>
    <xf numFmtId="0" fontId="29" fillId="0" borderId="0"/>
  </cellStyleXfs>
  <cellXfs count="212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9" fillId="0" borderId="0" xfId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2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0" fontId="15" fillId="0" borderId="0" xfId="2" applyFont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9" fillId="0" borderId="0" xfId="0" applyFont="1"/>
    <xf numFmtId="49" fontId="19" fillId="3" borderId="16" xfId="8" applyNumberFormat="1" applyFont="1" applyFill="1" applyBorder="1" applyAlignment="1" applyProtection="1">
      <alignment horizontal="center" vertical="center" wrapText="1"/>
      <protection locked="0"/>
    </xf>
    <xf numFmtId="49" fontId="19" fillId="4" borderId="16" xfId="8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right"/>
    </xf>
    <xf numFmtId="0" fontId="23" fillId="0" borderId="0" xfId="3" applyFont="1" applyFill="1" applyAlignment="1" applyProtection="1">
      <alignment vertical="center" wrapText="1"/>
    </xf>
    <xf numFmtId="0" fontId="23" fillId="0" borderId="27" xfId="3" applyFont="1" applyFill="1" applyBorder="1" applyAlignment="1" applyProtection="1">
      <alignment vertical="center" wrapText="1"/>
    </xf>
    <xf numFmtId="0" fontId="23" fillId="0" borderId="27" xfId="4" applyFont="1" applyFill="1" applyBorder="1" applyAlignment="1" applyProtection="1">
      <alignment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0" xfId="6" applyFont="1" applyFill="1" applyProtection="1"/>
    <xf numFmtId="49" fontId="25" fillId="0" borderId="20" xfId="4" applyNumberFormat="1" applyFont="1" applyFill="1" applyBorder="1" applyAlignment="1" applyProtection="1">
      <alignment horizontal="center" vertical="center" wrapText="1"/>
    </xf>
    <xf numFmtId="49" fontId="25" fillId="0" borderId="0" xfId="4" applyNumberFormat="1" applyFont="1" applyFill="1" applyBorder="1" applyAlignment="1" applyProtection="1">
      <alignment horizontal="center" vertical="center" wrapText="1"/>
    </xf>
    <xf numFmtId="49" fontId="25" fillId="0" borderId="21" xfId="4" applyNumberFormat="1" applyFont="1" applyFill="1" applyBorder="1" applyAlignment="1" applyProtection="1">
      <alignment horizontal="center" vertical="center" wrapText="1"/>
    </xf>
    <xf numFmtId="0" fontId="23" fillId="0" borderId="22" xfId="7" applyFont="1" applyFill="1" applyBorder="1" applyAlignment="1" applyProtection="1">
      <alignment vertical="center" wrapText="1"/>
    </xf>
    <xf numFmtId="49" fontId="23" fillId="0" borderId="23" xfId="3" applyNumberFormat="1" applyFont="1" applyFill="1" applyBorder="1" applyAlignment="1" applyProtection="1">
      <alignment horizontal="center" vertical="center" wrapText="1"/>
    </xf>
    <xf numFmtId="0" fontId="23" fillId="0" borderId="23" xfId="3" applyFont="1" applyFill="1" applyBorder="1" applyAlignment="1" applyProtection="1">
      <alignment horizontal="left" vertical="center" wrapText="1"/>
    </xf>
    <xf numFmtId="0" fontId="23" fillId="0" borderId="23" xfId="3" applyFont="1" applyFill="1" applyBorder="1" applyAlignment="1" applyProtection="1">
      <alignment horizontal="center" vertical="center" wrapText="1"/>
    </xf>
    <xf numFmtId="49" fontId="23" fillId="3" borderId="23" xfId="3" applyNumberFormat="1" applyFont="1" applyFill="1" applyBorder="1" applyAlignment="1" applyProtection="1">
      <alignment horizontal="left" vertical="center" wrapText="1"/>
      <protection locked="0"/>
    </xf>
    <xf numFmtId="0" fontId="23" fillId="0" borderId="16" xfId="3" applyFont="1" applyFill="1" applyBorder="1" applyAlignment="1" applyProtection="1">
      <alignment vertical="center" wrapText="1"/>
    </xf>
    <xf numFmtId="0" fontId="23" fillId="0" borderId="0" xfId="6" applyFont="1"/>
    <xf numFmtId="0" fontId="23" fillId="0" borderId="23" xfId="3" applyFont="1" applyFill="1" applyBorder="1" applyAlignment="1" applyProtection="1">
      <alignment vertical="center" wrapText="1"/>
    </xf>
    <xf numFmtId="49" fontId="23" fillId="5" borderId="23" xfId="8" applyNumberFormat="1" applyFont="1" applyFill="1" applyBorder="1" applyAlignment="1" applyProtection="1">
      <alignment horizontal="left" vertical="center" wrapText="1"/>
    </xf>
    <xf numFmtId="4" fontId="23" fillId="6" borderId="23" xfId="3" applyNumberFormat="1" applyFont="1" applyFill="1" applyBorder="1" applyAlignment="1" applyProtection="1">
      <alignment horizontal="right" vertical="center" wrapText="1"/>
    </xf>
    <xf numFmtId="0" fontId="26" fillId="0" borderId="0" xfId="6" applyFont="1"/>
    <xf numFmtId="49" fontId="23" fillId="0" borderId="25" xfId="3" applyNumberFormat="1" applyFont="1" applyFill="1" applyBorder="1" applyAlignment="1" applyProtection="1">
      <alignment horizontal="center" vertical="center" wrapText="1"/>
    </xf>
    <xf numFmtId="0" fontId="23" fillId="0" borderId="25" xfId="3" applyFont="1" applyFill="1" applyBorder="1" applyAlignment="1" applyProtection="1">
      <alignment horizontal="center" vertical="center" wrapText="1"/>
    </xf>
    <xf numFmtId="4" fontId="23" fillId="6" borderId="25" xfId="3" applyNumberFormat="1" applyFont="1" applyFill="1" applyBorder="1" applyAlignment="1" applyProtection="1">
      <alignment horizontal="right" vertical="center" wrapText="1"/>
    </xf>
    <xf numFmtId="49" fontId="23" fillId="3" borderId="17" xfId="3" applyNumberFormat="1" applyFont="1" applyFill="1" applyBorder="1" applyAlignment="1" applyProtection="1">
      <alignment vertical="center" wrapText="1"/>
      <protection locked="0"/>
    </xf>
    <xf numFmtId="4" fontId="23" fillId="3" borderId="23" xfId="3" applyNumberFormat="1" applyFont="1" applyFill="1" applyBorder="1" applyAlignment="1" applyProtection="1">
      <alignment horizontal="right" vertical="center" wrapText="1"/>
      <protection locked="0"/>
    </xf>
    <xf numFmtId="4" fontId="23" fillId="4" borderId="23" xfId="3" applyNumberFormat="1" applyFont="1" applyFill="1" applyBorder="1" applyAlignment="1" applyProtection="1">
      <alignment horizontal="right" vertical="center" wrapText="1"/>
      <protection locked="0"/>
    </xf>
    <xf numFmtId="0" fontId="23" fillId="0" borderId="24" xfId="3" applyFont="1" applyFill="1" applyBorder="1" applyAlignment="1" applyProtection="1">
      <alignment horizontal="center" vertical="center" wrapText="1"/>
    </xf>
    <xf numFmtId="49" fontId="23" fillId="0" borderId="16" xfId="3" applyNumberFormat="1" applyFont="1" applyFill="1" applyBorder="1" applyAlignment="1" applyProtection="1">
      <alignment horizontal="center" vertical="center" wrapText="1"/>
    </xf>
    <xf numFmtId="0" fontId="23" fillId="0" borderId="16" xfId="3" applyFont="1" applyFill="1" applyBorder="1" applyAlignment="1" applyProtection="1">
      <alignment horizontal="center" vertical="center" wrapText="1"/>
    </xf>
    <xf numFmtId="4" fontId="23" fillId="4" borderId="16" xfId="3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3" applyFont="1" applyFill="1" applyAlignment="1" applyProtection="1">
      <alignment vertical="center" wrapText="1"/>
    </xf>
    <xf numFmtId="0" fontId="23" fillId="0" borderId="23" xfId="3" applyNumberFormat="1" applyFont="1" applyFill="1" applyBorder="1" applyAlignment="1" applyProtection="1">
      <alignment horizontal="center" vertical="center" wrapText="1"/>
    </xf>
    <xf numFmtId="0" fontId="23" fillId="0" borderId="26" xfId="3" applyFont="1" applyFill="1" applyBorder="1" applyAlignment="1" applyProtection="1">
      <alignment vertical="center" wrapText="1"/>
    </xf>
    <xf numFmtId="1" fontId="23" fillId="3" borderId="17" xfId="3" applyNumberFormat="1" applyFont="1" applyFill="1" applyBorder="1" applyAlignment="1" applyProtection="1">
      <alignment horizontal="left" vertical="center" wrapText="1"/>
      <protection locked="0"/>
    </xf>
    <xf numFmtId="3" fontId="23" fillId="6" borderId="23" xfId="3" applyNumberFormat="1" applyFont="1" applyFill="1" applyBorder="1" applyAlignment="1" applyProtection="1">
      <alignment horizontal="right" vertical="center" wrapText="1"/>
    </xf>
    <xf numFmtId="3" fontId="23" fillId="6" borderId="25" xfId="3" applyNumberFormat="1" applyFont="1" applyFill="1" applyBorder="1" applyAlignment="1" applyProtection="1">
      <alignment horizontal="right" vertical="center" wrapText="1"/>
    </xf>
    <xf numFmtId="3" fontId="23" fillId="3" borderId="23" xfId="3" applyNumberFormat="1" applyFont="1" applyFill="1" applyBorder="1" applyAlignment="1" applyProtection="1">
      <alignment horizontal="right" vertical="center" wrapText="1"/>
      <protection locked="0"/>
    </xf>
    <xf numFmtId="3" fontId="23" fillId="4" borderId="23" xfId="3" applyNumberFormat="1" applyFont="1" applyFill="1" applyBorder="1" applyAlignment="1" applyProtection="1">
      <alignment horizontal="right" vertical="center" wrapText="1"/>
      <protection locked="0"/>
    </xf>
    <xf numFmtId="49" fontId="23" fillId="3" borderId="16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NumberFormat="1" applyFont="1" applyFill="1" applyBorder="1" applyAlignment="1" applyProtection="1">
      <alignment horizontal="right" vertical="top"/>
    </xf>
    <xf numFmtId="0" fontId="24" fillId="0" borderId="0" xfId="3" applyFont="1" applyFill="1" applyAlignment="1" applyProtection="1">
      <alignment vertical="center" wrapText="1"/>
    </xf>
    <xf numFmtId="0" fontId="30" fillId="0" borderId="0" xfId="3" applyFont="1" applyFill="1" applyBorder="1" applyAlignment="1" applyProtection="1">
      <alignment vertical="center" wrapText="1"/>
    </xf>
    <xf numFmtId="0" fontId="30" fillId="0" borderId="0" xfId="0" applyFont="1" applyBorder="1" applyAlignment="1">
      <alignment horizontal="right"/>
    </xf>
    <xf numFmtId="0" fontId="30" fillId="0" borderId="0" xfId="3" applyFont="1" applyFill="1" applyAlignment="1" applyProtection="1">
      <alignment vertical="center" wrapText="1"/>
    </xf>
    <xf numFmtId="0" fontId="30" fillId="0" borderId="0" xfId="0" applyFont="1"/>
    <xf numFmtId="0" fontId="30" fillId="0" borderId="16" xfId="3" applyFont="1" applyFill="1" applyBorder="1" applyAlignment="1" applyProtection="1">
      <alignment horizontal="center" vertical="center" wrapText="1"/>
    </xf>
    <xf numFmtId="0" fontId="30" fillId="0" borderId="16" xfId="4" applyFont="1" applyFill="1" applyBorder="1" applyAlignment="1" applyProtection="1">
      <alignment horizontal="center" vertical="center" wrapText="1"/>
    </xf>
    <xf numFmtId="0" fontId="30" fillId="0" borderId="0" xfId="6" applyFont="1" applyFill="1" applyProtection="1"/>
    <xf numFmtId="49" fontId="30" fillId="0" borderId="16" xfId="3" applyNumberFormat="1" applyFont="1" applyFill="1" applyBorder="1" applyAlignment="1" applyProtection="1">
      <alignment horizontal="center" vertical="center" wrapText="1"/>
    </xf>
    <xf numFmtId="0" fontId="30" fillId="0" borderId="16" xfId="3" applyFont="1" applyFill="1" applyBorder="1" applyAlignment="1" applyProtection="1">
      <alignment vertical="center" wrapText="1"/>
    </xf>
    <xf numFmtId="49" fontId="30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6" applyFont="1"/>
    <xf numFmtId="49" fontId="30" fillId="0" borderId="16" xfId="8" applyNumberFormat="1" applyFont="1" applyFill="1" applyBorder="1" applyAlignment="1" applyProtection="1">
      <alignment horizontal="center" vertical="center" wrapText="1"/>
      <protection locked="0"/>
    </xf>
    <xf numFmtId="49" fontId="30" fillId="0" borderId="16" xfId="8" applyNumberFormat="1" applyFont="1" applyFill="1" applyBorder="1" applyAlignment="1" applyProtection="1">
      <alignment horizontal="left" vertical="center" wrapText="1"/>
    </xf>
    <xf numFmtId="14" fontId="30" fillId="0" borderId="16" xfId="8" applyNumberFormat="1" applyFont="1" applyFill="1" applyBorder="1" applyAlignment="1" applyProtection="1">
      <alignment horizontal="center" vertical="center" wrapText="1"/>
      <protection locked="0"/>
    </xf>
    <xf numFmtId="3" fontId="32" fillId="0" borderId="16" xfId="3" applyNumberFormat="1" applyFont="1" applyFill="1" applyBorder="1" applyAlignment="1" applyProtection="1">
      <alignment horizontal="right" vertical="center" wrapText="1"/>
    </xf>
    <xf numFmtId="1" fontId="30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30" fillId="0" borderId="16" xfId="3" applyNumberFormat="1" applyFont="1" applyFill="1" applyBorder="1" applyAlignment="1" applyProtection="1">
      <alignment vertical="center" wrapText="1"/>
      <protection locked="0"/>
    </xf>
    <xf numFmtId="3" fontId="32" fillId="0" borderId="16" xfId="3" applyNumberFormat="1" applyFont="1" applyFill="1" applyBorder="1" applyAlignment="1" applyProtection="1">
      <alignment horizontal="right" vertical="center" wrapText="1"/>
      <protection locked="0"/>
    </xf>
    <xf numFmtId="3" fontId="30" fillId="0" borderId="16" xfId="3" applyNumberFormat="1" applyFont="1" applyFill="1" applyBorder="1" applyAlignment="1" applyProtection="1">
      <alignment horizontal="right" vertical="center" wrapText="1"/>
      <protection locked="0"/>
    </xf>
    <xf numFmtId="0" fontId="30" fillId="0" borderId="16" xfId="3" applyFont="1" applyFill="1" applyBorder="1" applyAlignment="1" applyProtection="1">
      <alignment horizontal="left" vertical="center" wrapText="1"/>
    </xf>
    <xf numFmtId="164" fontId="30" fillId="0" borderId="16" xfId="3" applyNumberFormat="1" applyFont="1" applyFill="1" applyBorder="1" applyAlignment="1" applyProtection="1">
      <alignment horizontal="center" vertical="center" wrapText="1"/>
    </xf>
    <xf numFmtId="0" fontId="30" fillId="0" borderId="0" xfId="6" applyFont="1" applyFill="1" applyBorder="1"/>
    <xf numFmtId="49" fontId="33" fillId="0" borderId="16" xfId="4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9" fontId="9" fillId="0" borderId="0" xfId="1" applyFont="1" applyAlignment="1">
      <alignment horizontal="right" vertical="center" wrapText="1"/>
    </xf>
    <xf numFmtId="0" fontId="2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3" fillId="0" borderId="0" xfId="3" applyFont="1" applyFill="1" applyAlignment="1" applyProtection="1">
      <alignment horizontal="left" vertical="center" wrapText="1" indent="1"/>
    </xf>
    <xf numFmtId="0" fontId="22" fillId="0" borderId="17" xfId="3" applyFont="1" applyFill="1" applyBorder="1" applyAlignment="1" applyProtection="1">
      <alignment horizontal="center" vertical="center" wrapText="1"/>
    </xf>
    <xf numFmtId="0" fontId="22" fillId="0" borderId="19" xfId="3" applyFont="1" applyFill="1" applyBorder="1" applyAlignment="1" applyProtection="1">
      <alignment horizontal="center" vertical="center" wrapText="1"/>
    </xf>
    <xf numFmtId="0" fontId="19" fillId="0" borderId="0" xfId="6" applyNumberFormat="1" applyFont="1" applyFill="1" applyBorder="1" applyAlignment="1" applyProtection="1">
      <alignment horizontal="left" vertical="top" wrapText="1" indent="1"/>
    </xf>
    <xf numFmtId="0" fontId="20" fillId="0" borderId="0" xfId="0" applyFont="1" applyAlignment="1">
      <alignment horizontal="center"/>
    </xf>
    <xf numFmtId="0" fontId="22" fillId="0" borderId="28" xfId="3" applyFont="1" applyFill="1" applyBorder="1" applyAlignment="1" applyProtection="1">
      <alignment horizontal="center" vertical="center" wrapText="1"/>
    </xf>
    <xf numFmtId="0" fontId="22" fillId="0" borderId="29" xfId="3" applyFont="1" applyFill="1" applyBorder="1" applyAlignment="1" applyProtection="1">
      <alignment horizontal="center" vertical="center" wrapText="1"/>
    </xf>
    <xf numFmtId="0" fontId="19" fillId="0" borderId="0" xfId="6" applyNumberFormat="1" applyFont="1" applyFill="1" applyBorder="1" applyAlignment="1" applyProtection="1">
      <alignment horizontal="left" vertical="top" wrapText="1"/>
    </xf>
    <xf numFmtId="0" fontId="23" fillId="0" borderId="0" xfId="3" applyFont="1" applyFill="1" applyAlignment="1" applyProtection="1">
      <alignment horizontal="left" vertical="center" wrapText="1"/>
    </xf>
    <xf numFmtId="49" fontId="25" fillId="0" borderId="30" xfId="4" applyNumberFormat="1" applyFont="1" applyFill="1" applyBorder="1" applyAlignment="1" applyProtection="1">
      <alignment horizontal="center" vertical="center" wrapText="1"/>
    </xf>
    <xf numFmtId="49" fontId="25" fillId="0" borderId="31" xfId="4" applyNumberFormat="1" applyFont="1" applyFill="1" applyBorder="1" applyAlignment="1" applyProtection="1">
      <alignment horizontal="center" vertical="center" wrapText="1"/>
    </xf>
    <xf numFmtId="49" fontId="25" fillId="0" borderId="32" xfId="4" applyNumberFormat="1" applyFont="1" applyFill="1" applyBorder="1" applyAlignment="1" applyProtection="1">
      <alignment horizontal="center" vertical="center" wrapText="1"/>
    </xf>
    <xf numFmtId="0" fontId="23" fillId="0" borderId="33" xfId="3" applyFont="1" applyFill="1" applyBorder="1" applyAlignment="1" applyProtection="1">
      <alignment horizontal="left" vertical="center" wrapText="1"/>
    </xf>
    <xf numFmtId="0" fontId="23" fillId="0" borderId="34" xfId="3" applyFont="1" applyFill="1" applyBorder="1" applyAlignment="1" applyProtection="1">
      <alignment horizontal="left" vertical="center" wrapText="1"/>
    </xf>
    <xf numFmtId="0" fontId="23" fillId="0" borderId="35" xfId="3" applyFont="1" applyFill="1" applyBorder="1" applyAlignment="1" applyProtection="1">
      <alignment horizontal="left" vertical="center" wrapText="1"/>
    </xf>
    <xf numFmtId="0" fontId="30" fillId="0" borderId="0" xfId="10" applyFont="1" applyFill="1" applyBorder="1" applyAlignment="1" applyProtection="1">
      <alignment horizontal="left" vertical="center" wrapText="1" indent="1"/>
    </xf>
    <xf numFmtId="0" fontId="31" fillId="0" borderId="0" xfId="3" applyFont="1" applyFill="1" applyBorder="1" applyAlignment="1" applyProtection="1">
      <alignment horizontal="center" vertical="center" wrapText="1"/>
    </xf>
    <xf numFmtId="49" fontId="33" fillId="0" borderId="16" xfId="4" applyNumberFormat="1" applyFont="1" applyFill="1" applyBorder="1" applyAlignment="1" applyProtection="1">
      <alignment horizontal="center" vertical="center" wrapText="1"/>
    </xf>
    <xf numFmtId="0" fontId="30" fillId="0" borderId="16" xfId="3" applyFont="1" applyFill="1" applyBorder="1" applyAlignment="1" applyProtection="1">
      <alignment horizontal="left" vertical="center" wrapText="1"/>
    </xf>
    <xf numFmtId="49" fontId="30" fillId="0" borderId="16" xfId="3" applyNumberFormat="1" applyFont="1" applyFill="1" applyBorder="1" applyAlignment="1" applyProtection="1">
      <alignment horizontal="center" vertical="center" wrapText="1"/>
    </xf>
    <xf numFmtId="0" fontId="30" fillId="0" borderId="16" xfId="3" applyFont="1" applyFill="1" applyBorder="1" applyAlignment="1" applyProtection="1">
      <alignment horizontal="center" vertical="center" wrapText="1"/>
    </xf>
    <xf numFmtId="164" fontId="30" fillId="0" borderId="16" xfId="3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30" fillId="0" borderId="16" xfId="0" applyFont="1" applyBorder="1" applyAlignment="1">
      <alignment vertical="center" wrapText="1"/>
    </xf>
  </cellXfs>
  <cellStyles count="11">
    <cellStyle name="Гиперссылка" xfId="2" builtinId="8"/>
    <cellStyle name="ЗаголовокСтолбца" xfId="4"/>
    <cellStyle name="Обычный" xfId="0" builtinId="0"/>
    <cellStyle name="Обычный 12" xfId="6"/>
    <cellStyle name="Обычный 2" xfId="1"/>
    <cellStyle name="Обычный 3" xfId="5"/>
    <cellStyle name="Обычный 6" xfId="9"/>
    <cellStyle name="Обычный_Forma_5_Книга2" xfId="7"/>
    <cellStyle name="Обычный_ЖКУ_проект3" xfId="8"/>
    <cellStyle name="Обычный_Мониторинг инвестиций" xfId="3"/>
    <cellStyle name="Обычный_Шаблон по источникам для Модуля Реестр (2)" xfId="10"/>
  </cellStyles>
  <dxfs count="5">
    <dxf>
      <fill>
        <patternFill patternType="lightUp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</dxfs>
  <tableStyles count="0" defaultTableStyle="TableStyleMedium2" defaultPivotStyle="PivotStyleLight16"/>
  <colors>
    <mruColors>
      <color rgb="FF96969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104775</xdr:colOff>
      <xdr:row>12</xdr:row>
      <xdr:rowOff>0</xdr:rowOff>
    </xdr:from>
    <xdr:to>
      <xdr:col>23</xdr:col>
      <xdr:colOff>292100</xdr:colOff>
      <xdr:row>14</xdr:row>
      <xdr:rowOff>707232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649C2227-F010-4B07-AC59-162D899CBE3E}"/>
            </a:ext>
          </a:extLst>
        </xdr:cNvPr>
        <xdr:cNvGrpSpPr>
          <a:grpSpLocks/>
        </xdr:cNvGrpSpPr>
      </xdr:nvGrpSpPr>
      <xdr:grpSpPr bwMode="auto">
        <a:xfrm>
          <a:off x="35585400" y="6286500"/>
          <a:ext cx="187325" cy="1850232"/>
          <a:chOff x="13896191" y="1813753"/>
          <a:chExt cx="211023" cy="178845"/>
        </a:xfrm>
      </xdr:grpSpPr>
      <xdr:sp macro="[4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0E988542-0510-44D8-8A90-FD53433CA8C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4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CF36B0E3-FD8B-45EC-B4D3-A08788D92CB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104775</xdr:colOff>
      <xdr:row>12</xdr:row>
      <xdr:rowOff>0</xdr:rowOff>
    </xdr:from>
    <xdr:to>
      <xdr:col>30</xdr:col>
      <xdr:colOff>292100</xdr:colOff>
      <xdr:row>14</xdr:row>
      <xdr:rowOff>707232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DCE0890E-6B95-4289-85C8-974CDB3CBBA7}"/>
            </a:ext>
          </a:extLst>
        </xdr:cNvPr>
        <xdr:cNvGrpSpPr>
          <a:grpSpLocks/>
        </xdr:cNvGrpSpPr>
      </xdr:nvGrpSpPr>
      <xdr:grpSpPr bwMode="auto">
        <a:xfrm>
          <a:off x="46312931" y="6286500"/>
          <a:ext cx="187325" cy="1850232"/>
          <a:chOff x="13896191" y="1813753"/>
          <a:chExt cx="211023" cy="178845"/>
        </a:xfrm>
      </xdr:grpSpPr>
      <xdr:sp macro="[4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1562C7F6-F524-4E81-83A7-C4D3628E6906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4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9E865C81-6F7A-4439-86A2-560A082CD8AD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104775</xdr:colOff>
      <xdr:row>12</xdr:row>
      <xdr:rowOff>0</xdr:rowOff>
    </xdr:from>
    <xdr:to>
      <xdr:col>30</xdr:col>
      <xdr:colOff>292100</xdr:colOff>
      <xdr:row>14</xdr:row>
      <xdr:rowOff>707232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BE679B49-D0F1-4EFC-8197-E251296BA5E6}"/>
            </a:ext>
          </a:extLst>
        </xdr:cNvPr>
        <xdr:cNvGrpSpPr>
          <a:grpSpLocks/>
        </xdr:cNvGrpSpPr>
      </xdr:nvGrpSpPr>
      <xdr:grpSpPr bwMode="auto">
        <a:xfrm>
          <a:off x="46312931" y="6286500"/>
          <a:ext cx="187325" cy="1850232"/>
          <a:chOff x="13896191" y="1813753"/>
          <a:chExt cx="211023" cy="178845"/>
        </a:xfrm>
      </xdr:grpSpPr>
      <xdr:sp macro="[4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09B3BC8B-9DA1-4F0D-B869-1EE75EBFD7C1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4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750F154D-A151-4BB1-9333-1FB65477C3B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104775</xdr:colOff>
      <xdr:row>12</xdr:row>
      <xdr:rowOff>0</xdr:rowOff>
    </xdr:from>
    <xdr:to>
      <xdr:col>30</xdr:col>
      <xdr:colOff>292100</xdr:colOff>
      <xdr:row>14</xdr:row>
      <xdr:rowOff>707232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EBBFA63A-9465-43CD-9444-85C0223BFC6A}"/>
            </a:ext>
          </a:extLst>
        </xdr:cNvPr>
        <xdr:cNvGrpSpPr>
          <a:grpSpLocks/>
        </xdr:cNvGrpSpPr>
      </xdr:nvGrpSpPr>
      <xdr:grpSpPr bwMode="auto">
        <a:xfrm>
          <a:off x="46312931" y="6286500"/>
          <a:ext cx="187325" cy="1850232"/>
          <a:chOff x="13896191" y="1813753"/>
          <a:chExt cx="211023" cy="178845"/>
        </a:xfrm>
      </xdr:grpSpPr>
      <xdr:sp macro="[4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108F1BAA-CC43-4D76-8E3B-FADEDEA3ACDD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4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398FA1E2-9485-465E-9842-B3D51FACECF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104775</xdr:colOff>
      <xdr:row>12</xdr:row>
      <xdr:rowOff>0</xdr:rowOff>
    </xdr:from>
    <xdr:to>
      <xdr:col>30</xdr:col>
      <xdr:colOff>292100</xdr:colOff>
      <xdr:row>14</xdr:row>
      <xdr:rowOff>707232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xmlns="" id="{EBBFA63A-9465-43CD-9444-85C0223BFC6A}"/>
            </a:ext>
          </a:extLst>
        </xdr:cNvPr>
        <xdr:cNvGrpSpPr>
          <a:grpSpLocks/>
        </xdr:cNvGrpSpPr>
      </xdr:nvGrpSpPr>
      <xdr:grpSpPr bwMode="auto">
        <a:xfrm>
          <a:off x="46312931" y="6286500"/>
          <a:ext cx="187325" cy="1850232"/>
          <a:chOff x="13896191" y="1813753"/>
          <a:chExt cx="211023" cy="178845"/>
        </a:xfrm>
      </xdr:grpSpPr>
      <xdr:sp macro="[4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xmlns="" id="{108F1BAA-CC43-4D76-8E3B-FADEDEA3ACDD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4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xmlns="" id="{398FA1E2-9485-465E-9842-B3D51FACECF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57;&#1074;&#1077;&#1076;&#1077;&#1085;&#1080;&#1103;%20&#1086;&#1073;%20&#1086;&#1088;&#1075;&#1072;&#1085;&#1080;&#1079;&#1072;&#1094;&#1080;&#1080;/&#1050;&#1086;&#1087;&#1080;&#1103;%20&#1063;&#1077;&#1083;&#1103;&#1073;&#1080;&#1085;&#1089;&#1082;&#1072;&#1103;%20&#1086;&#1073;&#1083;&#1072;&#1089;&#1090;&#1100;_JKH.OPEN.INFO.ORG.WARM.57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17/9%20&#1084;&#1077;&#1089;&#1103;&#1094;&#1077;&#1074;/OREP.INV.GEN.G_&#1058;&#1102;&#1084;&#1077;&#1085;&#1100;_3%20&#1082;&#1074;&#1072;&#1088;&#1090;&#1072;&#1083;%20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2%20&#1048;&#1055;%20&#1058;&#1057;_2017-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18/1%20&#1082;&#1074;/&#1060;&#1086;&#1088;&#1090;&#1091;&#1084;_&#1058;&#1102;&#1084;&#1077;&#1085;&#1100;_OREP.INV.GEN.G_1%20&#1082;&#1074;&#1072;&#1088;&#1090;&#1072;&#1083;%20201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18/2%20&#1082;&#1074;/OREP.INV.GEN.G/&#1058;&#1102;&#1084;&#1077;&#1085;&#1100;/&#1060;&#1086;&#1088;&#1090;&#1091;&#1084;_&#1058;&#1102;&#1084;&#1077;&#1085;&#1100;_OREP.INV.GEN.G_2%20&#1082;&#1074;&#1072;&#1088;&#1090;&#1072;&#1083;%20201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18/4%20&#1082;&#1074;/&#1054;&#1090;&#1095;&#1077;&#1090;&#1099;%20&#1085;&#1077;%20&#1074;%20&#1092;&#1086;&#1088;&#1084;&#1072;&#1090;&#1077;%20&#1096;&#1072;&#1073;&#1083;&#1086;&#1085;&#1086;&#1074;/&#1058;&#1102;&#1084;&#1077;&#1085;&#1100;/&#1054;&#1090;&#1095;&#1077;&#1090;%20&#1087;&#1086;%20&#1080;&#1089;&#1087;&#1086;&#1083;&#1085;&#1077;&#1085;&#1080;&#1102;%20&#1048;&#1055;%202018%20&#1058;&#1102;&#1084;&#1077;&#1085;&#110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18/4%20&#1082;&#1074;/&#1054;&#1090;&#1095;&#1077;&#1090;&#1099;%20&#1085;&#1077;%20&#1074;%20&#1092;&#1086;&#1088;&#1084;&#1072;&#1090;&#1077;%20&#1096;&#1072;&#1073;&#1083;&#1086;&#1085;&#1086;&#1074;/&#1058;&#1102;&#1084;&#1077;&#1085;&#1100;/&#1056;&#1077;&#1077;&#1089;&#1090;&#1088;%20&#1086;&#1073;&#1086;&#1089;&#1085;&#1086;&#1074;&#1099;&#1074;&#1072;&#1102;&#1097;&#1080;&#1093;%20&#1076;&#1086;&#1082;&#1091;&#1084;&#1077;&#1085;&#1090;&#1086;&#1074;_&#1058;&#1102;&#1084;&#1077;&#1085;&#110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&#1048;&#1055;%20&#1058;&#1057;_2017-202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20/&#1054;&#1090;&#1095;&#1077;&#1090;&#1099;%20&#1085;&#1077;%20&#1074;%20&#1092;&#1086;&#1088;&#1084;&#1072;&#1090;&#1077;%20&#1096;&#1072;&#1073;&#1083;&#1086;&#1085;&#1072;/2%20&#1048;&#1055;%20&#1058;&#1057;%20&#1058;&#1102;&#1084;&#1077;&#1085;&#1100;%20&#1073;&#1077;&#1079;%20&#1053;&#1044;&#1057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&#1048;&#1055;%20&#1058;&#1057;_2017-2023%20(&#1089;%20&#1091;&#1095;&#1077;&#1090;&#1086;&#1084;%20&#1080;&#1079;&#1084;&#1077;&#1085;&#1077;&#1085;&#1080;&#1081;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&#1048;&#1055;%20&#1058;&#1057;_2017-2023%20(&#1089;%20&#1091;&#1095;&#1077;&#1090;&#1086;&#1084;%20&#1080;&#1079;&#1084;&#1077;&#1085;&#1077;&#1085;&#1080;&#1081;%20&#1086;&#1090;%2028.10.2021)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CEKV0018\Groups\OTO\&#1064;&#1072;&#1073;&#1083;&#1086;&#1085;&#1099;%20&#1076;&#1083;&#1103;%20%20&#1060;&#1057;&#1058;_&#1056;&#1069;&#1050;&#1086;&#1074;\&#1056;&#1072;&#1089;&#1082;&#1088;&#1099;&#1090;&#1080;&#1077;%20&#1080;&#1085;&#1092;&#1086;&#1088;&#1084;&#1072;&#1094;&#1080;&#1080;\&#1057;&#1074;&#1077;&#1076;&#1077;&#1085;&#1080;&#1103;%20&#1086;&#1073;%20&#1086;&#1088;&#1075;&#1072;&#1085;&#1080;&#1079;&#1072;&#1094;&#1080;&#1080;\&#1050;&#1086;&#1087;&#1080;&#1103;%20&#1063;&#1077;&#1083;&#1103;&#1073;&#1080;&#1085;&#1089;&#1082;&#1072;&#1103;%20&#1086;&#1073;&#1083;&#1072;&#1089;&#1090;&#1100;_JKH.OPEN.INFO.ORG.WARM.57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&#1048;&#1055;_&#1058;&#1057;_2017-2023%20(&#1089;%20&#1091;&#1095;&#1077;&#1090;&#1086;&#1084;%20&#1080;&#1079;&#1084;&#1077;&#1085;&#1077;&#1085;&#1080;&#1081;%20&#1086;&#1090;%2027.09.202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&#1048;&#1055;_&#1058;&#1057;_2017-2023%20(&#1089;%20&#1091;&#1095;&#1077;&#1090;&#1086;&#1084;%20&#1080;&#1079;&#1084;&#1077;&#1085;&#1077;&#1085;&#1080;&#1081;%20&#1086;&#1090;%2030.10.2023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23/&#1054;&#1090;&#1095;&#1077;&#1090;%20&#1085;&#1077;%20&#1074;%20&#1092;&#1086;&#1088;&#1084;&#1072;&#1090;&#1077;%20&#1096;&#1072;&#1073;&#1083;&#1086;&#1085;&#1072;/&#1054;&#1090;&#1095;&#1077;&#1090;%20&#1087;&#1086;%20&#1080;&#1089;&#1087;&#1086;&#1083;&#1085;&#1077;&#1085;&#1080;&#1102;%20&#1048;&#1055;%202023%20&#1058;&#1102;&#1084;&#1077;&#1085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58;&#1086;&#1087;&#1083;&#1080;&#1074;&#1086;/&#1056;&#1072;&#1089;&#1095;&#1077;&#1090;%20&#1079;&#1072;&#1090;&#1088;&#1072;&#1090;%20&#1085;&#1072;%20&#1090;&#1086;&#1087;&#1083;&#1080;&#1074;&#1086;/&#1056;&#1072;&#1089;&#1095;&#1077;&#1090;%20&#1079;&#1072;&#1090;&#1088;&#1072;&#1090;%20&#1085;&#1072;%20&#1090;&#1086;&#1087;&#1083;&#1080;&#1074;&#1086;_2018%20&#1075;&#1086;&#1076;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58;&#1086;&#1087;&#1083;&#1080;&#1074;&#1086;/&#1056;&#1072;&#1089;&#1095;&#1077;&#1090;%20&#1079;&#1072;&#1090;&#1088;&#1072;&#1090;%20&#1085;&#1072;%20&#1090;&#1086;&#1087;&#1083;&#1080;&#1074;&#1086;/&#1056;&#1072;&#1089;&#1095;&#1077;&#1090;%20&#1079;&#1072;&#1090;&#1088;&#1072;&#1090;%20&#1085;&#1072;%20&#1090;&#1086;&#1087;&#1083;&#1080;&#1074;&#1086;_2019%20&#1075;&#1086;&#1076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58;&#1086;&#1087;&#1083;&#1080;&#1074;&#1086;/&#1056;&#1072;&#1089;&#1095;&#1077;&#1090;%20&#1079;&#1072;&#1090;&#1088;&#1072;&#1090;%20&#1085;&#1072;%20&#1090;&#1086;&#1087;&#1083;&#1080;&#1074;&#1086;/&#1056;&#1072;&#1089;&#1095;&#1077;&#1090;%20&#1079;&#1072;&#1090;&#1088;&#1072;&#1090;%20&#1085;&#1072;%20&#1090;&#1086;&#1087;&#1083;&#1080;&#1074;&#1086;_2020%20&#1075;&#1086;&#1076;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58;&#1086;&#1087;&#1083;&#1080;&#1074;&#1086;/&#1056;&#1072;&#1089;&#1095;&#1077;&#1090;%20&#1079;&#1072;&#1090;&#1088;&#1072;&#1090;%20&#1085;&#1072;%20&#1090;&#1086;&#1087;&#1083;&#1080;&#1074;&#1086;/&#1056;&#1072;&#1089;&#1095;&#1077;&#1090;%20&#1079;&#1072;&#1090;&#1088;&#1072;&#1090;%20&#1085;&#1072;%20&#1090;&#1086;&#1087;&#1083;&#1080;&#1074;&#1086;_2021%20&#1075;&#1086;&#1076;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58;&#1086;&#1087;&#1083;&#1080;&#1074;&#1086;/&#1056;&#1072;&#1089;&#1095;&#1077;&#1090;%20&#1079;&#1072;&#1090;&#1088;&#1072;&#1090;%20&#1085;&#1072;%20&#1090;&#1086;&#1087;&#1083;&#1080;&#1074;&#1086;/&#1056;&#1072;&#1089;&#1095;&#1077;&#1090;%20&#1079;&#1072;&#1090;&#1088;&#1072;&#1090;%20&#1085;&#1072;%20&#1090;&#1086;&#1087;&#1083;&#1080;&#1074;&#1086;_2022%20&#1075;&#1086;&#1076;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58;&#1086;&#1087;&#1083;&#1080;&#1074;&#1086;/&#1056;&#1072;&#1089;&#1095;&#1077;&#1090;%20&#1079;&#1072;&#1090;&#1088;&#1072;&#1090;%20&#1085;&#1072;%20&#1090;&#1086;&#1087;&#1083;&#1080;&#1074;&#1086;/&#1056;&#1072;&#1089;&#1095;&#1077;&#1090;%20&#1079;&#1072;&#1090;&#1088;&#1072;&#1090;%20&#1085;&#1072;%20&#1090;&#1086;&#1087;&#1083;&#1080;&#1074;&#1086;_2023%20&#1075;&#1086;&#1076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BALANCE_&#1060;&#1072;&#1082;&#1090;/2018/&#1058;&#1057;/&#1055;&#1040;&#1054;%20&#1060;&#1086;&#1088;&#1090;&#1091;&#1084;%20&#1063;&#1077;&#1083;&#1103;&#1073;.&#1086;&#1073;&#1083;._2018%20&#1075;&#1086;&#1076;_FAS.JKH.OPEN.INFO.BALANCE.WARM(v1.0.3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BALANCE_&#1060;&#1072;&#1082;&#1090;/2018/&#1058;&#1057;/&#1055;&#1040;&#1054;%20&#1060;&#1086;&#1088;&#1090;&#1091;&#1084;%20&#1075;.%20&#1058;&#1102;&#1084;&#1077;&#1085;&#1100;__2018%20&#1075;&#1086;&#1076;_FAS.JKH.OPEN.INFO.BALANCE.WARM(v1.0.3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58;&#1102;&#1084;&#1077;&#1085;&#1100;/2%20&#1048;&#1055;%20&#1058;&#1057;_2017-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58;&#1086;&#1087;&#1083;&#1080;&#1074;&#1086;/&#1056;&#1072;&#1089;&#1095;&#1077;&#1090;%20&#1079;&#1072;&#1090;&#1088;&#1072;&#1090;%20&#1085;&#1072;%20&#1090;&#1086;&#1087;&#1083;&#1080;&#1074;&#1086;/&#1056;&#1072;&#1089;&#1095;&#1077;&#1090;%20&#1079;&#1072;&#1090;&#1088;&#1072;&#1090;%20&#1085;&#1072;%20&#1090;&#1086;&#1087;&#1083;&#1080;&#1074;&#1086;_2017%20&#1075;&#1086;&#1076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58;&#1072;&#1088;&#1080;&#1092;&#1099;%202019%20&#1075;&#1086;&#1076;%20&#1044;&#1054;&#1050;&#1059;&#1052;&#1045;&#1053;&#1058;&#1067;/&#1064;&#1072;&#1073;&#1083;&#1086;&#1085;&#1099;%20&#1045;&#1048;&#1040;&#1057;/REESTR/&#1055;&#1088;&#1086;&#1094;&#1077;&#1085;&#1090;%20&#1080;&#1079;&#1085;&#1086;&#1089;&#107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17/1%20&#1082;&#1074;&#1072;&#1088;&#1090;&#1072;&#1083;_27.04.2017/OREP.INV.GEN.G_&#1058;&#1102;&#1084;&#1077;&#1085;&#1100;_1%20&#1082;&#1074;&#1072;&#1088;&#1090;&#1072;&#1083;%20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17/1%20&#1087;&#1086;&#1083;&#1091;&#1075;&#1086;&#1076;&#1080;&#1077;/INV.WARM.Q2.2017(v1.0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gion"/>
      <sheetName val="modList00"/>
      <sheetName val="modProv"/>
      <sheetName val="modList02"/>
      <sheetName val="Инструкция"/>
      <sheetName val="Лог обновления"/>
      <sheetName val="Титульный"/>
      <sheetName val="Список МО"/>
      <sheetName val="MR_LIST"/>
      <sheetName val="Общая информация"/>
      <sheetName val="Общая информация (показатели)"/>
      <sheetName val="Форма РИ"/>
      <sheetName val="Форма 1.1"/>
      <sheetName val="Уведомление"/>
      <sheetName val="Сведения об изменении"/>
      <sheetName val="Комментарии"/>
      <sheetName val="Проверка"/>
      <sheetName val="REESTR_VT"/>
      <sheetName val="REESTR_VED"/>
      <sheetName val="modfrmReestrObj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1"/>
      <sheetName val="modList03"/>
      <sheetName val="modList04"/>
      <sheetName val="modList05"/>
      <sheetName val="modfrmRezimChoose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Версия 1.1</v>
          </cell>
        </row>
      </sheetData>
      <sheetData sheetId="5" refreshError="1"/>
      <sheetData sheetId="6" refreshError="1">
        <row r="34">
          <cell r="F34" t="str">
            <v>ОАО "Фортум"</v>
          </cell>
        </row>
        <row r="39">
          <cell r="F39" t="str">
            <v>1058602102437</v>
          </cell>
        </row>
        <row r="46">
          <cell r="F46" t="str">
            <v>454090, Челябинская область, г.Челябинск, пр-т Ленина, д. 28Д, эт/пом/ 7/5</v>
          </cell>
        </row>
        <row r="49">
          <cell r="F49" t="str">
            <v>Чуваев Александр Анатольевич</v>
          </cell>
        </row>
      </sheetData>
      <sheetData sheetId="7" refreshError="1"/>
      <sheetData sheetId="8" refreshError="1">
        <row r="1">
          <cell r="A1" t="str">
            <v>Город Челябинск</v>
          </cell>
        </row>
        <row r="2">
          <cell r="A2" t="str">
            <v>Город Озерск (ЗАТО)</v>
          </cell>
        </row>
      </sheetData>
      <sheetData sheetId="9" refreshError="1">
        <row r="12">
          <cell r="F12" t="str">
            <v>Публичное акционерное общество "Фортум"</v>
          </cell>
        </row>
        <row r="13">
          <cell r="F13" t="str">
            <v>Чуваев Александр Анатольевич</v>
          </cell>
        </row>
        <row r="14">
          <cell r="F14" t="str">
            <v>1058602102437</v>
          </cell>
        </row>
        <row r="15">
          <cell r="F15" t="str">
            <v>01.07.2005</v>
          </cell>
        </row>
        <row r="16">
          <cell r="F16" t="str">
            <v>Инспекция Федеральной налоговой службы по г. Сургуту Ханты-Мансийского автономного округа-Югры</v>
          </cell>
        </row>
        <row r="17">
          <cell r="F17" t="str">
            <v>454090, Челябинская область, г.Челябинск, пр-т Ленина, д. 28Д, эт/пом/ 7/5</v>
          </cell>
        </row>
        <row r="18">
          <cell r="F18" t="str">
            <v>123112, Российская Федерация, Москва, Пресненская набережная, 10, башня «Б»</v>
          </cell>
        </row>
        <row r="19">
          <cell r="F19" t="str">
            <v>(495)788-45-88, 788-46-88</v>
          </cell>
        </row>
        <row r="20">
          <cell r="F20" t="str">
            <v>http://www.fortum.com/countries/ru/pages/default.aspx</v>
          </cell>
        </row>
        <row r="21">
          <cell r="F21" t="str">
            <v>fortum@fortum.ru</v>
          </cell>
        </row>
        <row r="23">
          <cell r="F23" t="str">
            <v>c 00:00 до 23:59</v>
          </cell>
        </row>
        <row r="24">
          <cell r="F24" t="str">
            <v>c 08:00 до 17:00</v>
          </cell>
        </row>
        <row r="25">
          <cell r="F25" t="str">
            <v>c 08:00 до 17:00</v>
          </cell>
        </row>
        <row r="26">
          <cell r="F26" t="str">
            <v>c 00:00 до 23:59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C2">
            <v>2013</v>
          </cell>
          <cell r="D2" t="str">
            <v>да</v>
          </cell>
          <cell r="F2" t="str">
            <v>I квартал</v>
          </cell>
          <cell r="H2" t="str">
            <v>общий</v>
          </cell>
          <cell r="J2" t="str">
            <v>тыс.куб.м/сутки</v>
          </cell>
          <cell r="Q2" t="str">
            <v>Корректировка ранее раскрытой информации</v>
          </cell>
          <cell r="S2" t="str">
            <v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v>
          </cell>
          <cell r="X2" t="str">
            <v>кВтч</v>
          </cell>
        </row>
        <row r="3">
          <cell r="C3">
            <v>2014</v>
          </cell>
          <cell r="D3" t="str">
            <v>нет</v>
          </cell>
          <cell r="F3" t="str">
            <v>II квартал</v>
          </cell>
          <cell r="H3" t="str">
            <v>общий с учетом освобождения от уплаты НДС</v>
          </cell>
          <cell r="J3" t="str">
            <v>Гкал/час</v>
          </cell>
          <cell r="Q3" t="str">
            <v>Изменения в раскрытой ранее информации</v>
          </cell>
          <cell r="S3" t="str">
            <v>тариф на тепловую энергию (мощность), поставляемую другим теплоснабжающим организациям теплоснабжающими организациями</v>
          </cell>
          <cell r="X3" t="str">
            <v>МВт</v>
          </cell>
        </row>
        <row r="4">
          <cell r="C4">
            <v>2015</v>
          </cell>
          <cell r="F4" t="str">
            <v>III квартал</v>
          </cell>
          <cell r="H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J4" t="str">
            <v>куб.м/час</v>
          </cell>
          <cell r="Q4" t="str">
            <v>Первичное раскрытие информации</v>
          </cell>
          <cell r="S4" t="str">
            <v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    </cell>
        </row>
        <row r="5">
          <cell r="C5">
            <v>2016</v>
          </cell>
          <cell r="F5" t="str">
            <v>IV квартал</v>
          </cell>
          <cell r="N5" t="str">
            <v>горячего водоснабжения</v>
          </cell>
          <cell r="S5" t="str">
            <v>тариф на тепловую энергию (мощность), отпускаемую от источника (источников) тепловой энергии</v>
          </cell>
        </row>
        <row r="6">
          <cell r="C6">
            <v>2017</v>
          </cell>
          <cell r="S6" t="str">
            <v>тариф на тепловую энергию (мощность), поставляемую теплоснабжающим (теплосетевым) организациям с целью компенсации потерь тепловой энергии</v>
          </cell>
        </row>
        <row r="7">
          <cell r="S7" t="str">
            <v>тариф на теплоноситель, поставляемый теплоснабжающими организациями потребителям, другим теплоснабжающим организациям</v>
          </cell>
        </row>
        <row r="8">
          <cell r="S8" t="str">
            <v>тариф на услуги по передаче тепловой энергии, теплоносителя</v>
          </cell>
        </row>
        <row r="9">
          <cell r="S9" t="str">
            <v>тариф на горячую воду в открытых системах теплоснабжения (горячего водоснабжения)</v>
          </cell>
        </row>
        <row r="10">
          <cell r="S10" t="str">
            <v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v>
          </cell>
        </row>
        <row r="11">
          <cell r="R11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v>
          </cell>
          <cell r="S11" t="str">
            <v>плата за подключение к системе теплоснабжения</v>
          </cell>
        </row>
        <row r="12">
          <cell r="R12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v>
          </cell>
        </row>
        <row r="13">
          <cell r="R13" t="str">
            <v>производство тепловой энергии (мощности) не в режиме комбинированной выработки электрической и тепловой энергии источниками тепловой энергии</v>
          </cell>
        </row>
        <row r="14">
          <cell r="R14" t="str">
            <v>производство теплоносителя</v>
          </cell>
        </row>
        <row r="15">
          <cell r="R15" t="str">
            <v>передача тепловой энергии и теплоносителя</v>
          </cell>
        </row>
        <row r="16">
          <cell r="R16" t="str">
            <v>сбыт тепловой энергии и теплоносителя</v>
          </cell>
        </row>
        <row r="17">
          <cell r="R17" t="str">
            <v>подключение к системе теплоснабжения</v>
          </cell>
        </row>
        <row r="18">
          <cell r="R18" t="str">
            <v>поддержание резервной тепловой мощности при отсутствии потребления тепловой энергии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ИП"/>
      <sheetName val="Проекты и мероприятия"/>
      <sheetName val="Источники финансирования"/>
      <sheetName val="Комментарии"/>
      <sheetName val="Проверка"/>
      <sheetName val="AllSheetsInThisWorkbook"/>
      <sheetName val="modProv"/>
      <sheetName val="modProvGeneralProc"/>
      <sheetName val="modReestr"/>
      <sheetName val="modCheckCyan"/>
      <sheetName val="modCheckDate"/>
      <sheetName val="TEHSHEET"/>
      <sheetName val="modHTTP"/>
      <sheetName val="modIHLCommandBar"/>
      <sheetName val="modInstruction"/>
      <sheetName val="modfrmURL"/>
      <sheetName val="modfrmRegion"/>
      <sheetName val="modfrmSecretCode"/>
      <sheetName val="modfrmCheckUpdates"/>
      <sheetName val="modClassifierValidate"/>
      <sheetName val="REESTR_MO"/>
      <sheetName val="REESTR_ORG"/>
      <sheetName val="modfrmReestr"/>
      <sheetName val="modHyp"/>
      <sheetName val="modUpdTemplMain"/>
      <sheetName val="modThisWorkbook"/>
      <sheetName val="modList00"/>
      <sheetName val="modList01"/>
      <sheetName val="modList02"/>
      <sheetName val="modList03"/>
    </sheetNames>
    <sheetDataSet>
      <sheetData sheetId="0"/>
      <sheetData sheetId="1"/>
      <sheetData sheetId="2"/>
      <sheetData sheetId="3"/>
      <sheetData sheetId="4">
        <row r="9">
          <cell r="Q9" t="str">
            <v>факт</v>
          </cell>
        </row>
        <row r="13">
          <cell r="Q13">
            <v>132.34491525423729</v>
          </cell>
        </row>
        <row r="21">
          <cell r="Q21">
            <v>5.6033898305084753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ая"/>
    </sheetNames>
    <sheetDataSet>
      <sheetData sheetId="0">
        <row r="27">
          <cell r="L27">
            <v>158710</v>
          </cell>
          <cell r="M27">
            <v>50787.199999999997</v>
          </cell>
          <cell r="N27">
            <v>187472.32181999998</v>
          </cell>
          <cell r="P27">
            <v>33866</v>
          </cell>
          <cell r="Q27">
            <v>11175.78</v>
          </cell>
          <cell r="R27">
            <v>67142</v>
          </cell>
          <cell r="S27">
            <v>22156.86</v>
          </cell>
        </row>
        <row r="30">
          <cell r="T30">
            <v>5193.63</v>
          </cell>
          <cell r="U30">
            <v>1650.7870415647919</v>
          </cell>
        </row>
        <row r="31">
          <cell r="P31">
            <v>23946.00633</v>
          </cell>
          <cell r="Q31">
            <v>7902.1820889000001</v>
          </cell>
          <cell r="R31">
            <v>1298</v>
          </cell>
          <cell r="S31">
            <v>428.34000000000003</v>
          </cell>
        </row>
        <row r="32">
          <cell r="P32">
            <v>12960.14414</v>
          </cell>
          <cell r="Q32">
            <v>4276.8475662000001</v>
          </cell>
          <cell r="R32">
            <v>13478.549905600001</v>
          </cell>
          <cell r="S32">
            <v>4447.9214688480006</v>
          </cell>
          <cell r="T32">
            <v>14017.691901824001</v>
          </cell>
          <cell r="U32">
            <v>4625.8383276019204</v>
          </cell>
        </row>
        <row r="33">
          <cell r="L33">
            <v>882.7</v>
          </cell>
          <cell r="M33">
            <v>282.464</v>
          </cell>
          <cell r="N33">
            <v>1380.6</v>
          </cell>
          <cell r="P33">
            <v>12340.439999999999</v>
          </cell>
          <cell r="Q33">
            <v>4072.3451999999997</v>
          </cell>
        </row>
        <row r="34">
          <cell r="P34">
            <v>10040.23414</v>
          </cell>
          <cell r="Q34">
            <v>3313.2772662000002</v>
          </cell>
          <cell r="R34">
            <v>10148.4602</v>
          </cell>
          <cell r="S34">
            <v>3348.9918659999998</v>
          </cell>
        </row>
        <row r="35">
          <cell r="P35">
            <v>16120.094459999998</v>
          </cell>
          <cell r="Q35">
            <v>5319.6311717999997</v>
          </cell>
          <cell r="R35">
            <v>7007.8040000000001</v>
          </cell>
          <cell r="S35">
            <v>2312.5753199999999</v>
          </cell>
          <cell r="T35">
            <v>7288.1161600000005</v>
          </cell>
          <cell r="U35">
            <v>2405.0783328000002</v>
          </cell>
        </row>
        <row r="36">
          <cell r="P36">
            <v>47589.399999999994</v>
          </cell>
          <cell r="Q36">
            <v>14863.949253731344</v>
          </cell>
          <cell r="R36">
            <v>31297.788</v>
          </cell>
          <cell r="S36">
            <v>9796.0791989056088</v>
          </cell>
        </row>
        <row r="37">
          <cell r="R37">
            <v>6160.78</v>
          </cell>
          <cell r="S37">
            <v>1928.2988563611491</v>
          </cell>
        </row>
        <row r="38">
          <cell r="P38">
            <v>31836.840139999997</v>
          </cell>
          <cell r="Q38">
            <v>9943.8357331699299</v>
          </cell>
        </row>
        <row r="39">
          <cell r="P39">
            <v>2124</v>
          </cell>
          <cell r="Q39">
            <v>663.40462823497205</v>
          </cell>
          <cell r="R39">
            <v>5009.9259999999995</v>
          </cell>
          <cell r="S39">
            <v>1568.0862774281804</v>
          </cell>
        </row>
        <row r="40">
          <cell r="P40">
            <v>2448.5</v>
          </cell>
          <cell r="Q40">
            <v>764.75811310420386</v>
          </cell>
          <cell r="R40">
            <v>21387.727739999998</v>
          </cell>
          <cell r="S40">
            <v>6694.2710080875504</v>
          </cell>
        </row>
        <row r="41">
          <cell r="L41">
            <v>534</v>
          </cell>
          <cell r="M41">
            <v>170.88</v>
          </cell>
        </row>
        <row r="42">
          <cell r="L42">
            <v>18276</v>
          </cell>
          <cell r="M42">
            <v>5848.32</v>
          </cell>
          <cell r="P42">
            <v>19102.901999999998</v>
          </cell>
          <cell r="Q42">
            <v>5966.5506589072984</v>
          </cell>
        </row>
        <row r="43">
          <cell r="T43">
            <v>10051.00164</v>
          </cell>
          <cell r="U43">
            <v>3316.8305412000004</v>
          </cell>
        </row>
        <row r="44">
          <cell r="T44">
            <v>1414.3806624000001</v>
          </cell>
          <cell r="U44">
            <v>466.74561859200008</v>
          </cell>
        </row>
        <row r="45">
          <cell r="T45">
            <v>708</v>
          </cell>
          <cell r="U45">
            <v>233.64000000000001</v>
          </cell>
        </row>
        <row r="46">
          <cell r="P46">
            <v>7595.66</v>
          </cell>
          <cell r="Q46">
            <v>2506.5678000000003</v>
          </cell>
        </row>
        <row r="47">
          <cell r="P47">
            <v>247.79999999999998</v>
          </cell>
          <cell r="Q47">
            <v>81.774000000000001</v>
          </cell>
          <cell r="R47">
            <v>46020</v>
          </cell>
          <cell r="S47">
            <v>15186.6</v>
          </cell>
        </row>
        <row r="48">
          <cell r="P48">
            <v>189.98</v>
          </cell>
          <cell r="Q48">
            <v>59.337858414350272</v>
          </cell>
          <cell r="R48">
            <v>25960</v>
          </cell>
          <cell r="S48">
            <v>8125.373461012312</v>
          </cell>
        </row>
        <row r="49">
          <cell r="P49">
            <v>2124</v>
          </cell>
          <cell r="Q49">
            <v>663.40462823497205</v>
          </cell>
          <cell r="R49">
            <v>9846.6280000000006</v>
          </cell>
          <cell r="S49">
            <v>3081.9541537619702</v>
          </cell>
        </row>
        <row r="50">
          <cell r="P50">
            <v>32949.989600000001</v>
          </cell>
          <cell r="Q50">
            <v>10291.513936409696</v>
          </cell>
        </row>
        <row r="51">
          <cell r="P51">
            <v>41519.094000000005</v>
          </cell>
          <cell r="Q51">
            <v>12967.965687251817</v>
          </cell>
        </row>
        <row r="54">
          <cell r="L54">
            <v>79296</v>
          </cell>
          <cell r="M54">
            <v>25374.720000000001</v>
          </cell>
          <cell r="N54">
            <v>61324.465479999992</v>
          </cell>
        </row>
        <row r="64">
          <cell r="M64">
            <v>82463.584000000003</v>
          </cell>
          <cell r="O64">
            <v>85200.737840773989</v>
          </cell>
          <cell r="Q64">
            <v>94833.125590558571</v>
          </cell>
          <cell r="S64">
            <v>79075.351610404789</v>
          </cell>
          <cell r="U64">
            <v>12698.919861758714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ИП"/>
      <sheetName val="Проекты и мероприятия"/>
      <sheetName val="Источники финансирования"/>
      <sheetName val="Комментарии"/>
      <sheetName val="Проверка"/>
      <sheetName val="AllSheetsInThisWorkbook"/>
      <sheetName val="modProv"/>
      <sheetName val="modProvGeneralProc"/>
      <sheetName val="modReestr"/>
      <sheetName val="modCheckCyan"/>
      <sheetName val="modCheckDate"/>
      <sheetName val="TEHSHEET"/>
      <sheetName val="modHTTP"/>
      <sheetName val="modIHLCommandBar"/>
      <sheetName val="modInstruction"/>
      <sheetName val="modfrmURL"/>
      <sheetName val="modfrmRegion"/>
      <sheetName val="modfrmSecretCode"/>
      <sheetName val="modfrmCheckUpdates"/>
      <sheetName val="modClassifierValidate"/>
      <sheetName val="REESTR_MO"/>
      <sheetName val="REESTR_ORG"/>
      <sheetName val="modfrmReestr"/>
      <sheetName val="modHyp"/>
      <sheetName val="modUpdTemplMain"/>
      <sheetName val="modThisWorkbook"/>
      <sheetName val="modList00"/>
      <sheetName val="modList01"/>
      <sheetName val="modList02"/>
      <sheetName val="modList0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Q13">
            <v>9.8130211999999997</v>
          </cell>
        </row>
        <row r="16">
          <cell r="Q16">
            <v>3.1861350000000002</v>
          </cell>
        </row>
        <row r="18">
          <cell r="Q18">
            <v>1.1684680000000001</v>
          </cell>
        </row>
        <row r="21">
          <cell r="Q21">
            <v>0.56094200000000005</v>
          </cell>
        </row>
        <row r="28">
          <cell r="Q28">
            <v>0.45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ИП"/>
      <sheetName val="Проекты и мероприятия"/>
      <sheetName val="Источники финансирования"/>
      <sheetName val="Комментарии"/>
      <sheetName val="Проверка"/>
      <sheetName val="AllSheetsInThisWorkbook"/>
      <sheetName val="modProv"/>
      <sheetName val="modProvGeneralProc"/>
      <sheetName val="modReestr"/>
      <sheetName val="modCheckCyan"/>
      <sheetName val="modCheckDate"/>
      <sheetName val="TEHSHEET"/>
      <sheetName val="modHTTP"/>
      <sheetName val="modIHLCommandBar"/>
      <sheetName val="modInstruction"/>
      <sheetName val="modfrmURL"/>
      <sheetName val="modfrmRegion"/>
      <sheetName val="modfrmSecretCode"/>
      <sheetName val="modfrmCheckUpdates"/>
      <sheetName val="modClassifierValidate"/>
      <sheetName val="REESTR_MO"/>
      <sheetName val="REESTR_ORG"/>
      <sheetName val="modfrmReestr"/>
      <sheetName val="modHyp"/>
      <sheetName val="modUpdTemplMain"/>
      <sheetName val="modThisWorkbook"/>
      <sheetName val="modList00"/>
      <sheetName val="modList01"/>
      <sheetName val="modList02"/>
      <sheetName val="modList03"/>
    </sheetNames>
    <sheetDataSet>
      <sheetData sheetId="0"/>
      <sheetData sheetId="1"/>
      <sheetData sheetId="2"/>
      <sheetData sheetId="3"/>
      <sheetData sheetId="4">
        <row r="13">
          <cell r="Q13">
            <v>19.181000000000001</v>
          </cell>
        </row>
        <row r="16">
          <cell r="Q16">
            <v>7.67</v>
          </cell>
        </row>
        <row r="18">
          <cell r="Q18">
            <v>8.5079999999999991</v>
          </cell>
        </row>
        <row r="19">
          <cell r="Q19">
            <v>0.47699999999999998</v>
          </cell>
        </row>
        <row r="21">
          <cell r="Q21">
            <v>5.4039999999999999</v>
          </cell>
        </row>
        <row r="28">
          <cell r="Q28">
            <v>0.45</v>
          </cell>
        </row>
        <row r="35">
          <cell r="Q35">
            <v>1.65299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таблица 1"/>
      <sheetName val="таблица 2"/>
      <sheetName val="таблица 3"/>
      <sheetName val="Обосновывающие документы"/>
    </sheetNames>
    <sheetDataSet>
      <sheetData sheetId="0" refreshError="1"/>
      <sheetData sheetId="1">
        <row r="7">
          <cell r="I7">
            <v>251.6958345847458</v>
          </cell>
        </row>
      </sheetData>
      <sheetData sheetId="2" refreshError="1"/>
      <sheetData sheetId="3" refreshError="1">
        <row r="13">
          <cell r="G13">
            <v>159.80000000000001</v>
          </cell>
          <cell r="H13">
            <v>168.02325921467977</v>
          </cell>
        </row>
        <row r="16">
          <cell r="G16">
            <v>166.4</v>
          </cell>
          <cell r="H16">
            <v>164.06358573062656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 1 пг"/>
      <sheetName val="2018 (факт доля ТЭ)"/>
    </sheetNames>
    <sheetDataSet>
      <sheetData sheetId="0">
        <row r="4">
          <cell r="J4">
            <v>52.296618000000002</v>
          </cell>
        </row>
        <row r="5">
          <cell r="J5">
            <v>37.3547163</v>
          </cell>
        </row>
        <row r="6">
          <cell r="J6">
            <v>52.296618000000002</v>
          </cell>
        </row>
        <row r="7">
          <cell r="J7">
            <v>52.296618000000002</v>
          </cell>
        </row>
        <row r="8">
          <cell r="J8">
            <v>2310.00297</v>
          </cell>
        </row>
        <row r="9">
          <cell r="J9">
            <v>996.69537000000014</v>
          </cell>
        </row>
        <row r="10">
          <cell r="J10">
            <v>441.17997000000008</v>
          </cell>
        </row>
        <row r="11">
          <cell r="J11">
            <v>1695.8284200000001</v>
          </cell>
        </row>
        <row r="12">
          <cell r="J12">
            <v>1022.88648</v>
          </cell>
        </row>
        <row r="13">
          <cell r="J13">
            <v>-62.788440000000001</v>
          </cell>
        </row>
        <row r="14">
          <cell r="J14">
            <v>-66.051150000000007</v>
          </cell>
        </row>
        <row r="15">
          <cell r="J15">
            <v>-202.13522999999998</v>
          </cell>
        </row>
        <row r="16">
          <cell r="J16">
            <v>683.70753000000002</v>
          </cell>
        </row>
        <row r="17">
          <cell r="J17">
            <v>1680.5167500000002</v>
          </cell>
        </row>
        <row r="18">
          <cell r="J18">
            <v>76.484027400000002</v>
          </cell>
        </row>
        <row r="20">
          <cell r="J20">
            <v>231</v>
          </cell>
        </row>
        <row r="21">
          <cell r="J21">
            <v>424.75290000000007</v>
          </cell>
        </row>
        <row r="22">
          <cell r="J22">
            <v>282.58428000000004</v>
          </cell>
        </row>
        <row r="23">
          <cell r="J23">
            <v>964.82562000000007</v>
          </cell>
        </row>
        <row r="24">
          <cell r="J24">
            <v>20.476879500000003</v>
          </cell>
        </row>
        <row r="25">
          <cell r="J25">
            <v>1933.0647666</v>
          </cell>
        </row>
        <row r="26">
          <cell r="J26">
            <v>75.592440000000011</v>
          </cell>
        </row>
        <row r="27">
          <cell r="J27">
            <v>7.5508488000000007</v>
          </cell>
        </row>
        <row r="28">
          <cell r="J28">
            <v>320.32372680000003</v>
          </cell>
        </row>
        <row r="29">
          <cell r="J29">
            <v>204.70626000000001</v>
          </cell>
        </row>
        <row r="30">
          <cell r="J30">
            <v>72.125789999999995</v>
          </cell>
        </row>
        <row r="31">
          <cell r="J31">
            <v>67.555620000000005</v>
          </cell>
        </row>
        <row r="32">
          <cell r="J32">
            <v>11.59224</v>
          </cell>
        </row>
        <row r="33">
          <cell r="J33">
            <v>291.66984000000002</v>
          </cell>
        </row>
        <row r="34">
          <cell r="J34">
            <v>198.51414</v>
          </cell>
        </row>
        <row r="35">
          <cell r="J35">
            <v>56.417130000000007</v>
          </cell>
        </row>
        <row r="36">
          <cell r="J36">
            <v>235.11905999999999</v>
          </cell>
        </row>
        <row r="37">
          <cell r="J37">
            <v>1196.9491512000002</v>
          </cell>
        </row>
        <row r="38">
          <cell r="J38">
            <v>363</v>
          </cell>
        </row>
        <row r="39">
          <cell r="J39">
            <v>97.68559350000001</v>
          </cell>
        </row>
        <row r="40">
          <cell r="J40">
            <v>1545.9661008</v>
          </cell>
        </row>
        <row r="41">
          <cell r="J41">
            <v>163.26923250000002</v>
          </cell>
        </row>
        <row r="42">
          <cell r="J42">
            <v>130.96462500000001</v>
          </cell>
        </row>
        <row r="44">
          <cell r="J44">
            <v>596.16215999999997</v>
          </cell>
        </row>
        <row r="45">
          <cell r="J45">
            <v>349.12350000000004</v>
          </cell>
        </row>
        <row r="46">
          <cell r="J46">
            <v>379.54026000000005</v>
          </cell>
        </row>
        <row r="47">
          <cell r="J47">
            <v>349.14924000000002</v>
          </cell>
        </row>
        <row r="48">
          <cell r="J48">
            <v>158.72241</v>
          </cell>
        </row>
        <row r="49">
          <cell r="J49">
            <v>198</v>
          </cell>
        </row>
        <row r="51">
          <cell r="J51">
            <v>1389.1013400000002</v>
          </cell>
        </row>
        <row r="52">
          <cell r="J52">
            <v>26.374920000000003</v>
          </cell>
        </row>
        <row r="53">
          <cell r="J53">
            <v>38.564130000000006</v>
          </cell>
        </row>
        <row r="54">
          <cell r="J54">
            <v>25.67961</v>
          </cell>
        </row>
        <row r="55">
          <cell r="J55">
            <v>251.34912</v>
          </cell>
        </row>
        <row r="56">
          <cell r="J56">
            <v>450.18666000000002</v>
          </cell>
        </row>
        <row r="57">
          <cell r="J57">
            <v>349.88877000000002</v>
          </cell>
        </row>
        <row r="58">
          <cell r="J58">
            <v>137.34336000000002</v>
          </cell>
        </row>
        <row r="59">
          <cell r="J59">
            <v>78.269069999999999</v>
          </cell>
        </row>
        <row r="60">
          <cell r="J60">
            <v>99.046860000000009</v>
          </cell>
        </row>
        <row r="61">
          <cell r="J61">
            <v>35.028840000000002</v>
          </cell>
        </row>
        <row r="62">
          <cell r="J62">
            <v>518.17788000000007</v>
          </cell>
        </row>
        <row r="64">
          <cell r="J64">
            <v>555.87774000000002</v>
          </cell>
        </row>
        <row r="65">
          <cell r="J65">
            <v>276.58355999999998</v>
          </cell>
        </row>
        <row r="66">
          <cell r="J66">
            <v>1589.8063500000001</v>
          </cell>
        </row>
        <row r="67">
          <cell r="J67">
            <v>385.59444000000002</v>
          </cell>
        </row>
        <row r="68">
          <cell r="J68">
            <v>276.58355999999998</v>
          </cell>
        </row>
        <row r="70">
          <cell r="J70">
            <v>157.63209000000001</v>
          </cell>
        </row>
        <row r="71">
          <cell r="J71">
            <v>2296.9234200000001</v>
          </cell>
        </row>
        <row r="72">
          <cell r="J72">
            <v>1511.28351</v>
          </cell>
        </row>
        <row r="74">
          <cell r="J74">
            <v>15.868888577297003</v>
          </cell>
        </row>
        <row r="75">
          <cell r="J75">
            <v>24.243940983157607</v>
          </cell>
        </row>
        <row r="76">
          <cell r="J76">
            <v>508.08267711899225</v>
          </cell>
        </row>
        <row r="77">
          <cell r="J77">
            <v>483.19688278789545</v>
          </cell>
        </row>
        <row r="78">
          <cell r="J78">
            <v>481.53680953033006</v>
          </cell>
        </row>
        <row r="79">
          <cell r="J79">
            <v>175.20316335752432</v>
          </cell>
        </row>
        <row r="80">
          <cell r="J80">
            <v>724.04056086539788</v>
          </cell>
        </row>
        <row r="81">
          <cell r="J81">
            <v>1313.4034231137889</v>
          </cell>
        </row>
        <row r="82">
          <cell r="J82">
            <v>1423.7391068054228</v>
          </cell>
        </row>
        <row r="83">
          <cell r="J83">
            <v>15.999695478570452</v>
          </cell>
        </row>
        <row r="84">
          <cell r="J84">
            <v>2183.2315237573603</v>
          </cell>
        </row>
        <row r="85">
          <cell r="J85">
            <v>1696.4399498836096</v>
          </cell>
        </row>
        <row r="86">
          <cell r="J86">
            <v>14.767693115158156</v>
          </cell>
        </row>
        <row r="87">
          <cell r="J87">
            <v>14.182991263864166</v>
          </cell>
        </row>
        <row r="88">
          <cell r="J88">
            <v>5.1847632863206918</v>
          </cell>
        </row>
        <row r="90">
          <cell r="J90">
            <v>1114.8164959605642</v>
          </cell>
        </row>
        <row r="91">
          <cell r="J91">
            <v>28.77658126797207</v>
          </cell>
        </row>
        <row r="92">
          <cell r="J92">
            <v>6382.9095254005206</v>
          </cell>
        </row>
        <row r="93">
          <cell r="J93">
            <v>66.634684650143782</v>
          </cell>
        </row>
        <row r="94">
          <cell r="J94">
            <v>93.567850609338635</v>
          </cell>
        </row>
        <row r="95">
          <cell r="J95">
            <v>461.41915788032321</v>
          </cell>
        </row>
        <row r="97">
          <cell r="J97">
            <v>140.5518280158839</v>
          </cell>
        </row>
        <row r="98">
          <cell r="J98">
            <v>1350.2573617691362</v>
          </cell>
        </row>
        <row r="100">
          <cell r="J100">
            <v>516.29072271943039</v>
          </cell>
        </row>
        <row r="101">
          <cell r="J101">
            <v>83.42989722853622</v>
          </cell>
        </row>
        <row r="102">
          <cell r="J102">
            <v>9.5289360632616749</v>
          </cell>
        </row>
        <row r="104">
          <cell r="J104">
            <v>562.2073120635356</v>
          </cell>
        </row>
        <row r="105">
          <cell r="J105">
            <v>137.64020944406408</v>
          </cell>
        </row>
        <row r="106">
          <cell r="J106">
            <v>7195.9856089278383</v>
          </cell>
        </row>
        <row r="108">
          <cell r="J108">
            <v>846.79321771874572</v>
          </cell>
        </row>
        <row r="109">
          <cell r="J109">
            <v>2540.6251503491717</v>
          </cell>
        </row>
        <row r="110">
          <cell r="J110">
            <v>3128.7186734218817</v>
          </cell>
        </row>
        <row r="111">
          <cell r="J111">
            <v>23.054247843352048</v>
          </cell>
        </row>
        <row r="112">
          <cell r="J112">
            <v>18.128687114884297</v>
          </cell>
        </row>
        <row r="113">
          <cell r="J113">
            <v>5333.4124613172671</v>
          </cell>
        </row>
        <row r="114">
          <cell r="J114">
            <v>924.86538545803103</v>
          </cell>
        </row>
        <row r="116">
          <cell r="J116">
            <v>14.457114179104479</v>
          </cell>
        </row>
      </sheetData>
      <sheetData sheetId="1"/>
      <sheetData sheetId="2">
        <row r="115">
          <cell r="G115">
            <v>41031.263000000006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П ТС"/>
      <sheetName val="2 ИП ТСv1"/>
      <sheetName val="2 ИП ТСv2"/>
      <sheetName val="3-ИП"/>
      <sheetName val="расчет стоимости 2 1 "/>
      <sheetName val="расчет стоимости 3 10"/>
      <sheetName val="расчет стоимости 3 17"/>
      <sheetName val="4-ИП"/>
      <sheetName val="5 ИП ТС "/>
      <sheetName val="6 1 ИП ТС"/>
      <sheetName val="6 2 ИП ТС"/>
      <sheetName val="Приложения к ИП--&gt;&gt;"/>
      <sheetName val="1. расчет доли на тепло"/>
      <sheetName val="2. проект изменений"/>
      <sheetName val="3. расчет доли на пар и воду"/>
      <sheetName val="3. расчет доли без НДС"/>
      <sheetName val="4. график"/>
    </sheetNames>
    <sheetDataSet>
      <sheetData sheetId="0"/>
      <sheetData sheetId="1"/>
      <sheetData sheetId="2"/>
      <sheetData sheetId="3">
        <row r="18">
          <cell r="H18">
            <v>0.16540000000000002</v>
          </cell>
        </row>
        <row r="20">
          <cell r="H20">
            <v>0.16400000000000001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7">
          <cell r="N27">
            <v>43040</v>
          </cell>
          <cell r="R27">
            <v>9471.0000000000018</v>
          </cell>
          <cell r="AG27">
            <v>20853.857714920268</v>
          </cell>
          <cell r="AJ27">
            <v>23179.770050078456</v>
          </cell>
        </row>
        <row r="30">
          <cell r="R30">
            <v>6696.7644821186441</v>
          </cell>
        </row>
        <row r="31">
          <cell r="AG31">
            <v>66.172059087661438</v>
          </cell>
        </row>
        <row r="32">
          <cell r="R32">
            <v>3624.4470900000001</v>
          </cell>
        </row>
        <row r="33">
          <cell r="AG33">
            <v>2336.1093102244554</v>
          </cell>
        </row>
        <row r="34">
          <cell r="AJ34">
            <v>2457.391672355433</v>
          </cell>
        </row>
        <row r="35">
          <cell r="AM35">
            <v>2556.7108117567273</v>
          </cell>
        </row>
        <row r="36">
          <cell r="AP36">
            <v>2672.2312873215333</v>
          </cell>
        </row>
        <row r="37">
          <cell r="AS37">
            <v>2790.7314493440167</v>
          </cell>
        </row>
        <row r="38">
          <cell r="N38">
            <v>239.37627118644068</v>
          </cell>
          <cell r="R38">
            <v>3451.14</v>
          </cell>
        </row>
        <row r="39">
          <cell r="R39">
            <v>2807.8620900000005</v>
          </cell>
          <cell r="AG39">
            <v>1974.3072482881698</v>
          </cell>
        </row>
        <row r="40">
          <cell r="R40">
            <v>4508.16201</v>
          </cell>
        </row>
        <row r="41">
          <cell r="AG41">
            <v>5267.0409030769488</v>
          </cell>
        </row>
        <row r="42">
          <cell r="AJ42">
            <v>5153.7776253327156</v>
          </cell>
        </row>
        <row r="43">
          <cell r="AM43">
            <v>5362.0759630227267</v>
          </cell>
        </row>
        <row r="44">
          <cell r="AP44">
            <v>5604.3717639421711</v>
          </cell>
        </row>
        <row r="45">
          <cell r="AS45">
            <v>5852.8715285470225</v>
          </cell>
        </row>
        <row r="46">
          <cell r="R46">
            <v>12596.567164179105</v>
          </cell>
          <cell r="AG46">
            <v>12774.40230500002</v>
          </cell>
        </row>
        <row r="47">
          <cell r="AG47">
            <v>1815.6182747321006</v>
          </cell>
        </row>
        <row r="49">
          <cell r="R49">
            <v>562.20731206353571</v>
          </cell>
        </row>
        <row r="50">
          <cell r="R50">
            <v>648.10009585102023</v>
          </cell>
        </row>
        <row r="51">
          <cell r="AJ51">
            <v>1021.0645992616352</v>
          </cell>
        </row>
        <row r="52">
          <cell r="AJ52">
            <v>12483.665598850745</v>
          </cell>
        </row>
        <row r="53">
          <cell r="N53">
            <v>144.81355932203391</v>
          </cell>
        </row>
        <row r="54">
          <cell r="N54">
            <v>4956.2033898305081</v>
          </cell>
          <cell r="R54">
            <v>5056.398863480762</v>
          </cell>
          <cell r="AG54">
            <v>5911.2558549321366</v>
          </cell>
        </row>
        <row r="55">
          <cell r="AG55">
            <v>1439.8630626869883</v>
          </cell>
        </row>
        <row r="56">
          <cell r="AJ56">
            <v>36900.783591714891</v>
          </cell>
        </row>
        <row r="57">
          <cell r="R57">
            <v>2124.2100000000005</v>
          </cell>
        </row>
        <row r="58">
          <cell r="R58">
            <v>69.300000000000011</v>
          </cell>
        </row>
        <row r="59">
          <cell r="AM59">
            <v>1510.7166167272128</v>
          </cell>
        </row>
        <row r="60">
          <cell r="AP60">
            <v>14831.21744311255</v>
          </cell>
        </row>
        <row r="61">
          <cell r="R61">
            <v>50.286320690127354</v>
          </cell>
        </row>
        <row r="62">
          <cell r="AM62">
            <v>733.03496509265369</v>
          </cell>
        </row>
        <row r="63">
          <cell r="AP63">
            <v>6748.5094311200728</v>
          </cell>
        </row>
        <row r="64">
          <cell r="R64">
            <v>562.20731206353571</v>
          </cell>
          <cell r="AG64">
            <v>2506.4301166373784</v>
          </cell>
        </row>
        <row r="65">
          <cell r="R65">
            <v>8721.6219800082181</v>
          </cell>
          <cell r="AG65">
            <v>922.18628014424257</v>
          </cell>
        </row>
        <row r="66">
          <cell r="R66">
            <v>10989.801429874422</v>
          </cell>
        </row>
        <row r="69">
          <cell r="N69">
            <v>21504.000000000004</v>
          </cell>
        </row>
      </sheetData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ИП ТСv2 без НДС"/>
    </sheetNames>
    <sheetDataSet>
      <sheetData sheetId="0">
        <row r="27">
          <cell r="M27">
            <v>43040</v>
          </cell>
          <cell r="Q27">
            <v>9471.0000000000018</v>
          </cell>
          <cell r="U27">
            <v>20853.857714920268</v>
          </cell>
          <cell r="Y27">
            <v>2625.2196564385731</v>
          </cell>
          <cell r="AA27">
            <v>9972.2613080330266</v>
          </cell>
          <cell r="AC27">
            <v>17769.718856781335</v>
          </cell>
        </row>
        <row r="30">
          <cell r="Q30">
            <v>6696.7644821186441</v>
          </cell>
        </row>
        <row r="32">
          <cell r="Q32">
            <v>3624.4470900000001</v>
          </cell>
        </row>
        <row r="33">
          <cell r="U33">
            <v>2336.1093102244554</v>
          </cell>
        </row>
        <row r="34">
          <cell r="Y34">
            <v>3201.7826035740168</v>
          </cell>
        </row>
        <row r="35">
          <cell r="AA35">
            <v>3169.6857941599437</v>
          </cell>
        </row>
        <row r="36">
          <cell r="AC36">
            <v>2668.6549149772572</v>
          </cell>
        </row>
        <row r="37">
          <cell r="AE37">
            <v>2782.456203292687</v>
          </cell>
        </row>
        <row r="38">
          <cell r="M38">
            <v>239.37627118644068</v>
          </cell>
          <cell r="Q38">
            <v>3451.14</v>
          </cell>
        </row>
        <row r="39">
          <cell r="Q39">
            <v>2807.8620900000005</v>
          </cell>
          <cell r="U39">
            <v>1974.3072482881698</v>
          </cell>
        </row>
        <row r="40">
          <cell r="Q40">
            <v>4508.16201</v>
          </cell>
        </row>
        <row r="41">
          <cell r="U41">
            <v>5267.0409030769488</v>
          </cell>
        </row>
        <row r="42">
          <cell r="Y42">
            <v>7302.401313507602</v>
          </cell>
        </row>
        <row r="43">
          <cell r="AA43">
            <v>5359.6307195437012</v>
          </cell>
        </row>
        <row r="44">
          <cell r="AC44">
            <v>5596.8711706070426</v>
          </cell>
        </row>
        <row r="45">
          <cell r="AE45">
            <v>5835.5162391239091</v>
          </cell>
        </row>
        <row r="46">
          <cell r="Q46">
            <v>12596.567164179105</v>
          </cell>
          <cell r="U46">
            <v>12774.40230500002</v>
          </cell>
          <cell r="Y46">
            <v>4858.7914906154119</v>
          </cell>
        </row>
        <row r="47">
          <cell r="U47">
            <v>1815.6182747321006</v>
          </cell>
        </row>
        <row r="48">
          <cell r="Q48">
            <v>8426.9794348897722</v>
          </cell>
        </row>
        <row r="49">
          <cell r="Q49">
            <v>562.20731206353571</v>
          </cell>
        </row>
        <row r="50">
          <cell r="Q50">
            <v>648.10009585102023</v>
          </cell>
        </row>
        <row r="51">
          <cell r="Y51">
            <v>606.15230394636615</v>
          </cell>
        </row>
        <row r="52">
          <cell r="AA52">
            <v>13344.894923803666</v>
          </cell>
        </row>
        <row r="53">
          <cell r="M53">
            <v>144.81355932203391</v>
          </cell>
        </row>
        <row r="54">
          <cell r="M54">
            <v>4956.2033898305081</v>
          </cell>
          <cell r="Q54">
            <v>5056.398863480762</v>
          </cell>
          <cell r="U54">
            <v>5911.2558549321366</v>
          </cell>
        </row>
        <row r="55">
          <cell r="U55">
            <v>1439.8630626869883</v>
          </cell>
        </row>
        <row r="56">
          <cell r="AA56">
            <v>40968.950822120598</v>
          </cell>
        </row>
        <row r="57">
          <cell r="Q57">
            <v>2124.2100000000005</v>
          </cell>
        </row>
        <row r="58">
          <cell r="Q58">
            <v>69.300000000000011</v>
          </cell>
        </row>
        <row r="61">
          <cell r="Q61">
            <v>50.286320690127354</v>
          </cell>
        </row>
        <row r="62">
          <cell r="AA62">
            <v>697.01880305115048</v>
          </cell>
        </row>
        <row r="63">
          <cell r="AC63">
            <v>6359.3662802976642</v>
          </cell>
        </row>
        <row r="64">
          <cell r="Q64">
            <v>562.20731206353571</v>
          </cell>
          <cell r="U64">
            <v>2506.4301166373784</v>
          </cell>
          <cell r="Y64">
            <v>2337.4083580247593</v>
          </cell>
        </row>
        <row r="65">
          <cell r="Q65">
            <v>8721.6219800082181</v>
          </cell>
          <cell r="U65">
            <v>922.18628014424257</v>
          </cell>
        </row>
        <row r="66">
          <cell r="Q66">
            <v>10989.801429874422</v>
          </cell>
        </row>
        <row r="67">
          <cell r="AC67">
            <v>2229.0485780864533</v>
          </cell>
          <cell r="AE67">
            <v>28857.503322265318</v>
          </cell>
        </row>
        <row r="70">
          <cell r="M70">
            <v>21504.000000000004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П ТС"/>
      <sheetName val="2 ИП ТСv1"/>
      <sheetName val="2 ИП ТСv2"/>
      <sheetName val="3-ИП"/>
      <sheetName val="расчет стоимости 2 1 "/>
      <sheetName val="расчет стоимости 3 10"/>
      <sheetName val="расчет стоимости 3 17"/>
      <sheetName val="4-ИП"/>
      <sheetName val="5 ИП ТС "/>
      <sheetName val="6 1 ИП ТС"/>
      <sheetName val="6 2 ИП ТС"/>
      <sheetName val="Приложения к ИП--&gt;&gt;"/>
      <sheetName val="1. расчет доли на тепло"/>
      <sheetName val="3. расчет доли на пар и воду"/>
      <sheetName val="2. проект изменений"/>
      <sheetName val="Процент износа"/>
      <sheetName val="4. график"/>
    </sheetNames>
    <sheetDataSet>
      <sheetData sheetId="0"/>
      <sheetData sheetId="1"/>
      <sheetData sheetId="2"/>
      <sheetData sheetId="3">
        <row r="18">
          <cell r="H18">
            <v>0.16540000000000002</v>
          </cell>
        </row>
        <row r="20">
          <cell r="H20">
            <v>0.16400000000000001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П ТС"/>
      <sheetName val="2 ИП ТСv1"/>
      <sheetName val="2 ИП ТСv2"/>
      <sheetName val="расчет стоимости 2 1 "/>
      <sheetName val="расчет стоимости 3 10"/>
      <sheetName val="расчет стоимости 3 17"/>
      <sheetName val="2 ИП ТСv2 без НДС"/>
      <sheetName val="3-ИП"/>
      <sheetName val="4-ИП"/>
      <sheetName val="5 ИП ТС "/>
      <sheetName val="5 ИП ТС было"/>
      <sheetName val="6 1 ИП ТС"/>
      <sheetName val="6 2 ИП ТС"/>
      <sheetName val="Приложения к ИП--&gt;&gt;"/>
      <sheetName val="1. Расчет доли на тепло"/>
      <sheetName val="3. расчет доли на пар и воду"/>
      <sheetName val="Виталия 3. Процент износа"/>
      <sheetName val="2. проект изменений"/>
      <sheetName val="4. график"/>
      <sheetName val="2 ИП ТСv2 без НДС для переноса"/>
      <sheetName val="2 ИП ТСv2 без НДС для провер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H23">
            <v>45.466792978329664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0">
          <cell r="O20">
            <v>2625.2196564385731</v>
          </cell>
          <cell r="S20">
            <v>13096.26656048113</v>
          </cell>
          <cell r="U20">
            <v>8479.7581645958599</v>
          </cell>
        </row>
        <row r="23">
          <cell r="S23">
            <v>2506.8175566398304</v>
          </cell>
        </row>
        <row r="24">
          <cell r="U24">
            <v>3671.1153257420665</v>
          </cell>
        </row>
        <row r="25">
          <cell r="W25">
            <v>3867.6330291888798</v>
          </cell>
        </row>
        <row r="27">
          <cell r="S27">
            <v>13423.673224493157</v>
          </cell>
        </row>
        <row r="28">
          <cell r="U28">
            <v>2843.6810158856401</v>
          </cell>
        </row>
        <row r="29">
          <cell r="W29">
            <v>5193.9055901418642</v>
          </cell>
        </row>
        <row r="31">
          <cell r="O31">
            <v>606.15230394636615</v>
          </cell>
        </row>
        <row r="32">
          <cell r="S32">
            <v>11115.771820338045</v>
          </cell>
        </row>
        <row r="33">
          <cell r="S33">
            <v>39162.086426930793</v>
          </cell>
        </row>
        <row r="35">
          <cell r="U35">
            <v>11366.519291270626</v>
          </cell>
          <cell r="W35">
            <v>26655.546557221511</v>
          </cell>
        </row>
      </sheetData>
      <sheetData sheetId="20">
        <row r="27">
          <cell r="L27">
            <v>294698.17438830517</v>
          </cell>
        </row>
        <row r="31">
          <cell r="W31">
            <v>66.172059087661438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gion"/>
      <sheetName val="modList00"/>
      <sheetName val="modProv"/>
      <sheetName val="modList02"/>
      <sheetName val="Инструкция"/>
      <sheetName val="Лог обновления"/>
      <sheetName val="Титульный"/>
      <sheetName val="Список МО"/>
      <sheetName val="MR_LIST"/>
      <sheetName val="Общая информация"/>
      <sheetName val="Общая информация (показатели)"/>
      <sheetName val="Форма РИ"/>
      <sheetName val="Форма 1.1"/>
      <sheetName val="Уведомление"/>
      <sheetName val="Сведения об изменении"/>
      <sheetName val="Комментарии"/>
      <sheetName val="Проверка"/>
      <sheetName val="REESTR_VT"/>
      <sheetName val="REESTR_VED"/>
      <sheetName val="modfrmReestrObj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1"/>
      <sheetName val="modList03"/>
      <sheetName val="modList04"/>
      <sheetName val="modList05"/>
      <sheetName val="modfrmRezimChoose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Версия 1.1</v>
          </cell>
        </row>
      </sheetData>
      <sheetData sheetId="5" refreshError="1"/>
      <sheetData sheetId="6" refreshError="1">
        <row r="34">
          <cell r="F34" t="str">
            <v>ОАО "Фортум"</v>
          </cell>
        </row>
        <row r="39">
          <cell r="F39" t="str">
            <v>1058602102437</v>
          </cell>
        </row>
        <row r="46">
          <cell r="F46" t="str">
            <v>454090, Челябинская область, г.Челябинск, пр-т Ленина, д. 28Д, эт/пом/ 7/5</v>
          </cell>
        </row>
        <row r="49">
          <cell r="F49" t="str">
            <v>Чуваев Александр Анатольевич</v>
          </cell>
        </row>
      </sheetData>
      <sheetData sheetId="7" refreshError="1"/>
      <sheetData sheetId="8" refreshError="1">
        <row r="1">
          <cell r="A1" t="str">
            <v>Город Челябинск</v>
          </cell>
        </row>
        <row r="2">
          <cell r="A2" t="str">
            <v>Город Озерск (ЗАТО)</v>
          </cell>
        </row>
      </sheetData>
      <sheetData sheetId="9" refreshError="1">
        <row r="12">
          <cell r="F12" t="str">
            <v>Публичное акционерное общество "Фортум"</v>
          </cell>
        </row>
        <row r="13">
          <cell r="F13" t="str">
            <v>Чуваев Александр Анатольевич</v>
          </cell>
        </row>
        <row r="14">
          <cell r="F14" t="str">
            <v>1058602102437</v>
          </cell>
        </row>
        <row r="15">
          <cell r="F15" t="str">
            <v>01.07.2005</v>
          </cell>
        </row>
        <row r="16">
          <cell r="F16" t="str">
            <v>Инспекция Федеральной налоговой службы по г. Сургуту Ханты-Мансийского автономного округа-Югры</v>
          </cell>
        </row>
        <row r="17">
          <cell r="F17" t="str">
            <v>454090, Челябинская область, г.Челябинск, пр-т Ленина, д. 28Д, эт/пом/ 7/5</v>
          </cell>
        </row>
        <row r="18">
          <cell r="F18" t="str">
            <v>123112, Российская Федерация, Москва, Пресненская набережная, 10, башня «Б»</v>
          </cell>
        </row>
        <row r="19">
          <cell r="F19" t="str">
            <v>(495)788-45-88, 788-46-88</v>
          </cell>
        </row>
        <row r="20">
          <cell r="F20" t="str">
            <v>http://www.fortum.com/countries/ru/pages/default.aspx</v>
          </cell>
        </row>
        <row r="21">
          <cell r="F21" t="str">
            <v>fortum@fortum.ru</v>
          </cell>
        </row>
        <row r="23">
          <cell r="F23" t="str">
            <v>c 00:00 до 23:59</v>
          </cell>
        </row>
        <row r="24">
          <cell r="F24" t="str">
            <v>c 08:00 до 17:00</v>
          </cell>
        </row>
        <row r="25">
          <cell r="F25" t="str">
            <v>c 08:00 до 17:00</v>
          </cell>
        </row>
        <row r="26">
          <cell r="F26" t="str">
            <v>c 00:00 до 23:59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C2">
            <v>2013</v>
          </cell>
          <cell r="D2" t="str">
            <v>да</v>
          </cell>
          <cell r="F2" t="str">
            <v>I квартал</v>
          </cell>
          <cell r="H2" t="str">
            <v>общий</v>
          </cell>
          <cell r="J2" t="str">
            <v>тыс.куб.м/сутки</v>
          </cell>
          <cell r="Q2" t="str">
            <v>Корректировка ранее раскрытой информации</v>
          </cell>
          <cell r="S2" t="str">
            <v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v>
          </cell>
          <cell r="X2" t="str">
            <v>кВтч</v>
          </cell>
        </row>
        <row r="3">
          <cell r="C3">
            <v>2014</v>
          </cell>
          <cell r="D3" t="str">
            <v>нет</v>
          </cell>
          <cell r="F3" t="str">
            <v>II квартал</v>
          </cell>
          <cell r="H3" t="str">
            <v>общий с учетом освобождения от уплаты НДС</v>
          </cell>
          <cell r="J3" t="str">
            <v>Гкал/час</v>
          </cell>
          <cell r="Q3" t="str">
            <v>Изменения в раскрытой ранее информации</v>
          </cell>
          <cell r="S3" t="str">
            <v>тариф на тепловую энергию (мощность), поставляемую другим теплоснабжающим организациям теплоснабжающими организациями</v>
          </cell>
          <cell r="X3" t="str">
            <v>МВт</v>
          </cell>
        </row>
        <row r="4">
          <cell r="C4">
            <v>2015</v>
          </cell>
          <cell r="F4" t="str">
            <v>III квартал</v>
          </cell>
          <cell r="H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J4" t="str">
            <v>куб.м/час</v>
          </cell>
          <cell r="Q4" t="str">
            <v>Первичное раскрытие информации</v>
          </cell>
          <cell r="S4" t="str">
            <v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    </cell>
        </row>
        <row r="5">
          <cell r="C5">
            <v>2016</v>
          </cell>
          <cell r="F5" t="str">
            <v>IV квартал</v>
          </cell>
          <cell r="N5" t="str">
            <v>горячего водоснабжения</v>
          </cell>
          <cell r="S5" t="str">
            <v>тариф на тепловую энергию (мощность), отпускаемую от источника (источников) тепловой энергии</v>
          </cell>
        </row>
        <row r="6">
          <cell r="C6">
            <v>2017</v>
          </cell>
          <cell r="S6" t="str">
            <v>тариф на тепловую энергию (мощность), поставляемую теплоснабжающим (теплосетевым) организациям с целью компенсации потерь тепловой энергии</v>
          </cell>
        </row>
        <row r="7">
          <cell r="S7" t="str">
            <v>тариф на теплоноситель, поставляемый теплоснабжающими организациями потребителям, другим теплоснабжающим организациям</v>
          </cell>
        </row>
        <row r="8">
          <cell r="S8" t="str">
            <v>тариф на услуги по передаче тепловой энергии, теплоносителя</v>
          </cell>
        </row>
        <row r="9">
          <cell r="S9" t="str">
            <v>тариф на горячую воду в открытых системах теплоснабжения (горячего водоснабжения)</v>
          </cell>
        </row>
        <row r="10">
          <cell r="S10" t="str">
            <v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v>
          </cell>
        </row>
        <row r="11">
          <cell r="R11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v>
          </cell>
          <cell r="S11" t="str">
            <v>плата за подключение к системе теплоснабжения</v>
          </cell>
        </row>
        <row r="12">
          <cell r="R12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v>
          </cell>
        </row>
        <row r="13">
          <cell r="R13" t="str">
            <v>производство тепловой энергии (мощности) не в режиме комбинированной выработки электрической и тепловой энергии источниками тепловой энергии</v>
          </cell>
        </row>
        <row r="14">
          <cell r="R14" t="str">
            <v>производство теплоносителя</v>
          </cell>
        </row>
        <row r="15">
          <cell r="R15" t="str">
            <v>передача тепловой энергии и теплоносителя</v>
          </cell>
        </row>
        <row r="16">
          <cell r="R16" t="str">
            <v>сбыт тепловой энергии и теплоносителя</v>
          </cell>
        </row>
        <row r="17">
          <cell r="R17" t="str">
            <v>подключение к системе теплоснабжения</v>
          </cell>
        </row>
        <row r="18">
          <cell r="R18" t="str">
            <v>поддержание резервной тепловой мощности при отсутствии потребления тепловой энергии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П ТС"/>
      <sheetName val="2 ИП ТСv1"/>
      <sheetName val="2 ИП ТСv2"/>
      <sheetName val="расчет стоимости 2 1 "/>
      <sheetName val="расчет стоимости 3 10"/>
      <sheetName val="расчет стоимости 3 17"/>
      <sheetName val="2 ИП ТСv2 (без НДС)"/>
      <sheetName val="3-ИП"/>
      <sheetName val="4-ИП"/>
      <sheetName val="5 ИП ТС "/>
      <sheetName val="6 1 ИП ТС"/>
      <sheetName val="6 2 ИП ТС"/>
      <sheetName val="Приложения к ИП--&gt;&gt;"/>
      <sheetName val="1. Расчет доли на тепло"/>
      <sheetName val="2. расчет доли на пар и воду"/>
      <sheetName val="3. Проект изменений"/>
      <sheetName val="Виталия 3. Процент износа"/>
      <sheetName val="4. график"/>
      <sheetName val="5. Процент износа"/>
      <sheetName val="План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7">
          <cell r="AI27">
            <v>18220.249815113108</v>
          </cell>
        </row>
        <row r="36">
          <cell r="AI36">
            <v>1254.0396580595391</v>
          </cell>
        </row>
        <row r="43">
          <cell r="AE43">
            <v>13423.673224493148</v>
          </cell>
        </row>
        <row r="44">
          <cell r="AI44">
            <v>2512.8366465214922</v>
          </cell>
        </row>
        <row r="52">
          <cell r="AI52">
            <v>1013.4972334009801</v>
          </cell>
        </row>
        <row r="67">
          <cell r="AI67">
            <v>3009.6943359359561</v>
          </cell>
          <cell r="AK67">
            <v>35035.428330745592</v>
          </cell>
        </row>
      </sheetData>
      <sheetData sheetId="7">
        <row r="23">
          <cell r="E23">
            <v>31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П ТС"/>
      <sheetName val="2 ИП ТСv1"/>
      <sheetName val="2 ИП ТСv2"/>
      <sheetName val="расчет стоимости 2 1 "/>
      <sheetName val="расчет стоимости 3 10"/>
      <sheetName val="расчет стоимости 3 17"/>
      <sheetName val="2 ИП ТСv2 (без НДС)"/>
      <sheetName val="3 ИП"/>
      <sheetName val="4-ИП"/>
      <sheetName val="5 ИП ТС "/>
      <sheetName val="6.1-ИП ТС"/>
      <sheetName val="6 2 ИП ТС"/>
      <sheetName val="Приложения к ИП--&gt;&gt;"/>
      <sheetName val="1. Расчет доли на тепло"/>
      <sheetName val="2. расчет доли на пар и воду"/>
      <sheetName val="3. Проект изменений"/>
      <sheetName val="Виталия 3. Процент износа"/>
      <sheetName val="4. график"/>
      <sheetName val="5. Процент износа"/>
      <sheetName val="План 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9">
          <cell r="X29">
            <v>43040</v>
          </cell>
          <cell r="Z29">
            <v>54795.935665622041</v>
          </cell>
          <cell r="AB29">
            <v>9471.0000000000018</v>
          </cell>
          <cell r="AD29">
            <v>8770.571266525425</v>
          </cell>
          <cell r="AF29">
            <v>20853.857714920268</v>
          </cell>
          <cell r="AH29">
            <v>13499.517458581726</v>
          </cell>
          <cell r="AJ29">
            <v>2625.2196564385731</v>
          </cell>
          <cell r="AL29">
            <v>1544.6231516593807</v>
          </cell>
          <cell r="AN29">
            <v>13096.266560481121</v>
          </cell>
          <cell r="AP29">
            <v>6599.679075</v>
          </cell>
          <cell r="AR29">
            <v>18220.249815113108</v>
          </cell>
          <cell r="AT29">
            <v>8177.9053505735665</v>
          </cell>
          <cell r="AV29">
            <v>11577.47519219173</v>
          </cell>
        </row>
        <row r="34">
          <cell r="AB34">
            <v>6696.7644821186441</v>
          </cell>
          <cell r="AD34">
            <v>8895.7062447000008</v>
          </cell>
        </row>
        <row r="35">
          <cell r="AF35">
            <v>66.172059087661438</v>
          </cell>
          <cell r="AH35">
            <v>79.406470905193729</v>
          </cell>
        </row>
        <row r="36">
          <cell r="AB36">
            <v>3624.4470900000001</v>
          </cell>
          <cell r="AD36">
            <v>2030.6975700000003</v>
          </cell>
        </row>
        <row r="37">
          <cell r="AF37">
            <v>2336.1093102244554</v>
          </cell>
          <cell r="AH37">
            <v>2217.3383356096547</v>
          </cell>
        </row>
        <row r="38">
          <cell r="AJ38">
            <v>3201.7826035740168</v>
          </cell>
          <cell r="AL38">
            <v>2615.2291449737663</v>
          </cell>
        </row>
        <row r="39">
          <cell r="AN39">
            <v>2506.8175566398286</v>
          </cell>
          <cell r="AP39">
            <v>2422.4211</v>
          </cell>
        </row>
        <row r="40">
          <cell r="AR40">
            <v>1254.0396580595391</v>
          </cell>
          <cell r="AT40">
            <v>900.23741354355786</v>
          </cell>
        </row>
        <row r="42">
          <cell r="X42">
            <v>239.37627118644068</v>
          </cell>
          <cell r="Z42">
            <v>403.64991525423727</v>
          </cell>
          <cell r="AB42">
            <v>3451.14</v>
          </cell>
          <cell r="AD42">
            <v>3399.0105600000002</v>
          </cell>
        </row>
        <row r="43">
          <cell r="AB43">
            <v>2807.8620900000005</v>
          </cell>
          <cell r="AD43">
            <v>3084.4456500000001</v>
          </cell>
          <cell r="AF43">
            <v>1974.3072482881698</v>
          </cell>
          <cell r="AH43">
            <v>1974.3074789532993</v>
          </cell>
        </row>
        <row r="44">
          <cell r="AB44">
            <v>4508.16201</v>
          </cell>
          <cell r="AD44">
            <v>3965.8390199999999</v>
          </cell>
        </row>
        <row r="45">
          <cell r="AF45">
            <v>5267.0409030769488</v>
          </cell>
          <cell r="AH45">
            <v>1856.9305290499453</v>
          </cell>
        </row>
        <row r="46">
          <cell r="AJ46">
            <v>7302.401313507602</v>
          </cell>
          <cell r="AL46">
            <v>7011.1135048132037</v>
          </cell>
        </row>
        <row r="47">
          <cell r="AN47">
            <v>13423.673224493148</v>
          </cell>
          <cell r="AP47">
            <v>13315.57029</v>
          </cell>
        </row>
        <row r="48">
          <cell r="AR48">
            <v>2512.8366465214922</v>
          </cell>
          <cell r="AT48">
            <v>2410.0344546793476</v>
          </cell>
        </row>
        <row r="49">
          <cell r="AV49">
            <v>7824.242380552605</v>
          </cell>
        </row>
        <row r="50">
          <cell r="AB50">
            <v>12596.567164179105</v>
          </cell>
          <cell r="AD50">
            <v>9079.1220699246896</v>
          </cell>
          <cell r="AF50">
            <v>12774.40230500002</v>
          </cell>
          <cell r="AH50">
            <v>7210.524550225311</v>
          </cell>
          <cell r="AJ50">
            <v>4858.7914906154119</v>
          </cell>
          <cell r="AL50">
            <v>5403.4541097118181</v>
          </cell>
        </row>
        <row r="51">
          <cell r="AF51">
            <v>1815.6182747321006</v>
          </cell>
          <cell r="AH51">
            <v>2157.6411414111926</v>
          </cell>
        </row>
        <row r="52">
          <cell r="AB52">
            <v>8426.9794348897722</v>
          </cell>
          <cell r="AD52">
            <v>8148.1242957688637</v>
          </cell>
        </row>
        <row r="53">
          <cell r="AB53">
            <v>562.20731206353571</v>
          </cell>
          <cell r="AD53">
            <v>1490.80918978502</v>
          </cell>
        </row>
        <row r="54">
          <cell r="AB54">
            <v>648.10009585102023</v>
          </cell>
        </row>
        <row r="55">
          <cell r="AJ55">
            <v>606.15230394636615</v>
          </cell>
          <cell r="AL55">
            <v>606.15230394636615</v>
          </cell>
        </row>
        <row r="56">
          <cell r="AN56">
            <v>11115.771820338052</v>
          </cell>
          <cell r="AP56">
            <v>10473.39255</v>
          </cell>
          <cell r="AR56">
            <v>1013.4972334009801</v>
          </cell>
          <cell r="AT56">
            <v>1163.0460579000996</v>
          </cell>
        </row>
        <row r="57">
          <cell r="X57">
            <v>144.81355932203391</v>
          </cell>
        </row>
        <row r="58">
          <cell r="X58">
            <v>4956.2033898305081</v>
          </cell>
          <cell r="AB58">
            <v>5056.398863480762</v>
          </cell>
          <cell r="AD58">
            <v>516.29072271943051</v>
          </cell>
          <cell r="AF58">
            <v>5911.2558549321366</v>
          </cell>
          <cell r="AH58">
            <v>5758.7455236729638</v>
          </cell>
        </row>
        <row r="59">
          <cell r="AF59">
            <v>1439.8630626869883</v>
          </cell>
          <cell r="AH59">
            <v>1266.8642442321259</v>
          </cell>
        </row>
        <row r="60">
          <cell r="AN60">
            <v>39162.086426930764</v>
          </cell>
          <cell r="AP60">
            <v>39461.7433848</v>
          </cell>
        </row>
        <row r="61">
          <cell r="AB61">
            <v>2124.2100000000005</v>
          </cell>
        </row>
        <row r="62">
          <cell r="AB62">
            <v>69.300000000000011</v>
          </cell>
        </row>
        <row r="65">
          <cell r="AB65">
            <v>50.286320690127354</v>
          </cell>
          <cell r="AD65">
            <v>92.958833291797916</v>
          </cell>
        </row>
        <row r="68">
          <cell r="AB68">
            <v>562.20731206353571</v>
          </cell>
          <cell r="AD68">
            <v>562.20731206353571</v>
          </cell>
          <cell r="AF68">
            <v>2506.4301166373784</v>
          </cell>
          <cell r="AH68">
            <v>253.6714179210054</v>
          </cell>
          <cell r="AJ68">
            <v>2337.4083580247593</v>
          </cell>
          <cell r="AL68">
            <v>3560.5406911085124</v>
          </cell>
        </row>
        <row r="69">
          <cell r="AB69">
            <v>8721.6219800082181</v>
          </cell>
          <cell r="AD69">
            <v>7333.6258171543168</v>
          </cell>
          <cell r="AF69">
            <v>922.18528595727116</v>
          </cell>
          <cell r="AH69">
            <v>1106.6225522354698</v>
          </cell>
        </row>
        <row r="70">
          <cell r="AB70">
            <v>10989.801429874422</v>
          </cell>
          <cell r="AD70">
            <v>12815.597823223334</v>
          </cell>
        </row>
        <row r="71">
          <cell r="AR71">
            <v>3009.6943359359561</v>
          </cell>
          <cell r="AV71">
            <v>3600.7467986402662</v>
          </cell>
        </row>
        <row r="74">
          <cell r="X74">
            <v>21504.000000000004</v>
          </cell>
          <cell r="Z74">
            <v>17004.417627118644</v>
          </cell>
          <cell r="AD74">
            <v>14.457114179104479</v>
          </cell>
        </row>
      </sheetData>
      <sheetData sheetId="7" refreshError="1"/>
      <sheetData sheetId="8">
        <row r="13">
          <cell r="H13">
            <v>146.43</v>
          </cell>
          <cell r="I13">
            <v>159.80000000000001</v>
          </cell>
          <cell r="J13">
            <v>165.4</v>
          </cell>
          <cell r="K13">
            <v>165.4</v>
          </cell>
          <cell r="L13">
            <v>165.4</v>
          </cell>
          <cell r="M13">
            <v>165.4</v>
          </cell>
          <cell r="N13">
            <v>165.4</v>
          </cell>
        </row>
        <row r="14">
          <cell r="J14" t="str">
            <v>(130,20)</v>
          </cell>
          <cell r="K14" t="str">
            <v>(130,20)</v>
          </cell>
          <cell r="L14" t="str">
            <v>(130,20)</v>
          </cell>
          <cell r="M14" t="str">
            <v>(130,20)</v>
          </cell>
          <cell r="N14" t="str">
            <v>(130,20)</v>
          </cell>
        </row>
        <row r="15">
          <cell r="H15">
            <v>149.26</v>
          </cell>
          <cell r="I15">
            <v>166.4</v>
          </cell>
          <cell r="J15">
            <v>164</v>
          </cell>
          <cell r="K15">
            <v>164</v>
          </cell>
          <cell r="L15">
            <v>164</v>
          </cell>
          <cell r="M15">
            <v>164</v>
          </cell>
          <cell r="N15">
            <v>164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-ИП ТС"/>
      <sheetName val="6.2-ИП ТС"/>
      <sheetName val="Реестр документов 2023 год"/>
      <sheetName val="Обосновывающие документы"/>
    </sheetNames>
    <sheetDataSet>
      <sheetData sheetId="0">
        <row r="19">
          <cell r="M19">
            <v>10678.45</v>
          </cell>
        </row>
        <row r="39">
          <cell r="M39">
            <v>7311.2</v>
          </cell>
        </row>
        <row r="61">
          <cell r="M61">
            <v>3453.01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НМ"/>
      <sheetName val="ЧО"/>
      <sheetName val="Фортум"/>
      <sheetName val="Свод на ЭЭ"/>
      <sheetName val="Доля ТЭ"/>
      <sheetName val="Склад_ЧТЭЦ-2"/>
      <sheetName val="Склад_Челябинск"/>
      <sheetName val="Склад_Тюмень"/>
      <sheetName val="Склад_АТЭЦ"/>
      <sheetName val="Экономия"/>
    </sheetNames>
    <sheetDataSet>
      <sheetData sheetId="0" refreshError="1"/>
      <sheetData sheetId="1">
        <row r="38">
          <cell r="E38">
            <v>168.0232592146798</v>
          </cell>
        </row>
      </sheetData>
      <sheetData sheetId="2" refreshError="1"/>
      <sheetData sheetId="3" refreshError="1"/>
      <sheetData sheetId="4">
        <row r="38">
          <cell r="E38">
            <v>164.06358573062656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НМ"/>
      <sheetName val="ЧО"/>
      <sheetName val="Фортум"/>
      <sheetName val="Свод на ЭЭ"/>
      <sheetName val="Доля Т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/>
      <sheetData sheetId="1"/>
      <sheetData sheetId="2">
        <row r="36">
          <cell r="E36">
            <v>168.6469321594231</v>
          </cell>
        </row>
      </sheetData>
      <sheetData sheetId="3">
        <row r="36">
          <cell r="E36">
            <v>169.93522183187324</v>
          </cell>
        </row>
      </sheetData>
      <sheetData sheetId="4">
        <row r="36">
          <cell r="E36">
            <v>164.55281810172417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ТГ-6"/>
      <sheetName val="АТЭЦ НМ"/>
      <sheetName val="ЧО"/>
      <sheetName val="Фортум"/>
      <sheetName val="Доля ТЭ"/>
      <sheetName val="Свод на Э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/>
      <sheetData sheetId="1"/>
      <sheetData sheetId="2">
        <row r="36">
          <cell r="E36">
            <v>169.0704722483722</v>
          </cell>
        </row>
      </sheetData>
      <sheetData sheetId="3">
        <row r="36">
          <cell r="E36">
            <v>171.4416590322312</v>
          </cell>
        </row>
      </sheetData>
      <sheetData sheetId="4">
        <row r="36">
          <cell r="E36">
            <v>164.68821401451413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ТГ-6"/>
      <sheetName val="АТЭЦ НМ"/>
      <sheetName val="ЧО"/>
      <sheetName val="Фортум"/>
      <sheetName val="Доля ТЭ"/>
      <sheetName val="Свод на Э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/>
      <sheetData sheetId="1"/>
      <sheetData sheetId="2">
        <row r="36">
          <cell r="E36">
            <v>168.01171742317399</v>
          </cell>
        </row>
      </sheetData>
      <sheetData sheetId="3">
        <row r="36">
          <cell r="E36">
            <v>168.13144519711557</v>
          </cell>
        </row>
      </sheetData>
      <sheetData sheetId="4">
        <row r="36">
          <cell r="E36">
            <v>163.41022249412993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  <sheetName val="ТТЭЦ- НМ"/>
    </sheetNames>
    <sheetDataSet>
      <sheetData sheetId="0"/>
      <sheetData sheetId="1">
        <row r="23">
          <cell r="E23">
            <v>2831.7070000000003</v>
          </cell>
        </row>
      </sheetData>
      <sheetData sheetId="2">
        <row r="8">
          <cell r="W8">
            <v>603.78399999999999</v>
          </cell>
        </row>
        <row r="36">
          <cell r="E36">
            <v>169.0594758862911</v>
          </cell>
        </row>
      </sheetData>
      <sheetData sheetId="3">
        <row r="8">
          <cell r="W8">
            <v>222.36500000000001</v>
          </cell>
        </row>
        <row r="36">
          <cell r="E36">
            <v>167.99635749924008</v>
          </cell>
        </row>
      </sheetData>
      <sheetData sheetId="4">
        <row r="8">
          <cell r="W8">
            <v>1052.7159999999999</v>
          </cell>
        </row>
        <row r="36">
          <cell r="E36">
            <v>164.00932260732279</v>
          </cell>
        </row>
      </sheetData>
      <sheetData sheetId="5">
        <row r="15">
          <cell r="E15">
            <v>8406.2999999999993</v>
          </cell>
        </row>
      </sheetData>
      <sheetData sheetId="6"/>
      <sheetData sheetId="7"/>
      <sheetData sheetId="8"/>
      <sheetData sheetId="9"/>
      <sheetData sheetId="10"/>
      <sheetData sheetId="11">
        <row r="23">
          <cell r="E23">
            <v>1184.6290000000001</v>
          </cell>
        </row>
      </sheetData>
      <sheetData sheetId="12">
        <row r="8">
          <cell r="W8">
            <v>119.735</v>
          </cell>
        </row>
      </sheetData>
      <sheetData sheetId="13">
        <row r="8">
          <cell r="W8">
            <v>332.18399999999997</v>
          </cell>
        </row>
      </sheetData>
      <sheetData sheetId="14">
        <row r="8">
          <cell r="W8">
            <v>482.76300000000003</v>
          </cell>
        </row>
      </sheetData>
      <sheetData sheetId="15">
        <row r="23">
          <cell r="E23">
            <v>2631.0459999999994</v>
          </cell>
        </row>
      </sheetData>
      <sheetData sheetId="16">
        <row r="8">
          <cell r="W8">
            <v>714.76700000000005</v>
          </cell>
        </row>
      </sheetData>
      <sheetData sheetId="17">
        <row r="8">
          <cell r="W8">
            <v>34.424999999999997</v>
          </cell>
        </row>
      </sheetData>
      <sheetData sheetId="18">
        <row r="23">
          <cell r="E23">
            <v>1277.8219999999999</v>
          </cell>
        </row>
      </sheetData>
      <sheetData sheetId="19"/>
      <sheetData sheetId="20">
        <row r="8">
          <cell r="W8">
            <v>133.03899999999999</v>
          </cell>
        </row>
      </sheetData>
      <sheetData sheetId="21">
        <row r="8">
          <cell r="W8">
            <v>92.653999999999996</v>
          </cell>
        </row>
      </sheetData>
      <sheetData sheetId="22">
        <row r="8">
          <cell r="W8">
            <v>15.324999999999999</v>
          </cell>
        </row>
      </sheetData>
      <sheetData sheetId="23">
        <row r="15">
          <cell r="E15">
            <v>10277.94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</sheetNames>
    <sheetDataSet>
      <sheetData sheetId="0"/>
      <sheetData sheetId="1">
        <row r="37">
          <cell r="E37">
            <v>169.05402552619438</v>
          </cell>
        </row>
      </sheetData>
      <sheetData sheetId="2">
        <row r="23">
          <cell r="E23">
            <v>2273.4549999999999</v>
          </cell>
        </row>
        <row r="36">
          <cell r="E36">
            <v>169.39108097587152</v>
          </cell>
        </row>
      </sheetData>
      <sheetData sheetId="3">
        <row r="23">
          <cell r="E23">
            <v>559.24300000000005</v>
          </cell>
        </row>
        <row r="36">
          <cell r="E36">
            <v>167.68381544337609</v>
          </cell>
        </row>
      </sheetData>
      <sheetData sheetId="4">
        <row r="23">
          <cell r="E23">
            <v>2999.19</v>
          </cell>
        </row>
        <row r="36">
          <cell r="E36">
            <v>163.48147333113275</v>
          </cell>
        </row>
      </sheetData>
      <sheetData sheetId="5">
        <row r="23">
          <cell r="E23">
            <v>5831.8879999999999</v>
          </cell>
        </row>
      </sheetData>
      <sheetData sheetId="6"/>
      <sheetData sheetId="7"/>
      <sheetData sheetId="8"/>
      <sheetData sheetId="9"/>
      <sheetData sheetId="10"/>
      <sheetData sheetId="11">
        <row r="37">
          <cell r="E37">
            <v>170.15424635582656</v>
          </cell>
        </row>
      </sheetData>
      <sheetData sheetId="12">
        <row r="23">
          <cell r="E23">
            <v>431.14</v>
          </cell>
        </row>
      </sheetData>
      <sheetData sheetId="13">
        <row r="23">
          <cell r="E23">
            <v>696.47399999999993</v>
          </cell>
        </row>
      </sheetData>
      <sheetData sheetId="14">
        <row r="23">
          <cell r="E23">
            <v>2216.52</v>
          </cell>
        </row>
      </sheetData>
      <sheetData sheetId="15">
        <row r="37">
          <cell r="E37">
            <v>165.5521420570505</v>
          </cell>
        </row>
      </sheetData>
      <sheetData sheetId="16">
        <row r="23">
          <cell r="E23">
            <v>2096.348</v>
          </cell>
        </row>
      </sheetData>
      <sheetData sheetId="17">
        <row r="23">
          <cell r="E23">
            <v>401.57799999999997</v>
          </cell>
        </row>
      </sheetData>
      <sheetData sheetId="18">
        <row r="37">
          <cell r="E37">
            <v>158.69274042325205</v>
          </cell>
        </row>
      </sheetData>
      <sheetData sheetId="19"/>
      <sheetData sheetId="20">
        <row r="23">
          <cell r="E23">
            <v>499.72500000000002</v>
          </cell>
        </row>
      </sheetData>
      <sheetData sheetId="21">
        <row r="23">
          <cell r="E23">
            <v>594.0630000000001</v>
          </cell>
        </row>
      </sheetData>
      <sheetData sheetId="22">
        <row r="23">
          <cell r="E23">
            <v>175.43200000000002</v>
          </cell>
        </row>
      </sheetData>
      <sheetData sheetId="23">
        <row r="23">
          <cell r="E23">
            <v>7111.28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ПАО Фортум Челяб.об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9">
          <cell r="K59">
            <v>0.16656917775320751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O2" t="str">
            <v>кредиты банков</v>
          </cell>
        </row>
        <row r="3">
          <cell r="O3" t="str">
            <v>кредиты иностранных банков</v>
          </cell>
        </row>
        <row r="4">
          <cell r="O4" t="str">
            <v>заемные средства др. организаций</v>
          </cell>
        </row>
        <row r="5">
          <cell r="O5" t="str">
            <v>федеральный бюджет</v>
          </cell>
        </row>
        <row r="6">
          <cell r="O6" t="str">
            <v>бюджет субъекта Российской Федерации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ПАО Фортум г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8">
          <cell r="L68">
            <v>0.16802325921467978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O2" t="str">
            <v>кредиты банков</v>
          </cell>
        </row>
        <row r="3">
          <cell r="O3" t="str">
            <v>кредиты иностранных банков</v>
          </cell>
        </row>
        <row r="4">
          <cell r="O4" t="str">
            <v>заемные средства др. организаций</v>
          </cell>
        </row>
        <row r="5">
          <cell r="O5" t="str">
            <v>федеральный бюджет</v>
          </cell>
        </row>
        <row r="6">
          <cell r="O6" t="str">
            <v>бюджет субъекта Российской Федерации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</sheetNames>
    <sheetDataSet>
      <sheetData sheetId="0">
        <row r="29">
          <cell r="N29">
            <v>158710</v>
          </cell>
          <cell r="Q29">
            <v>72570</v>
          </cell>
        </row>
        <row r="32">
          <cell r="N32">
            <v>882.7</v>
          </cell>
          <cell r="Q32">
            <v>6847</v>
          </cell>
        </row>
        <row r="33">
          <cell r="N33">
            <v>534</v>
          </cell>
        </row>
        <row r="34">
          <cell r="N34">
            <v>18276</v>
          </cell>
        </row>
        <row r="35">
          <cell r="Q35">
            <v>9185.77844</v>
          </cell>
        </row>
        <row r="36">
          <cell r="Q36">
            <v>13872.097699999998</v>
          </cell>
        </row>
        <row r="37">
          <cell r="Q37">
            <v>9609.4786800000002</v>
          </cell>
        </row>
        <row r="38">
          <cell r="Q38">
            <v>15828.606</v>
          </cell>
        </row>
        <row r="39">
          <cell r="Q39">
            <v>38468</v>
          </cell>
        </row>
        <row r="40">
          <cell r="Q40">
            <v>104975.86123000001</v>
          </cell>
        </row>
        <row r="41">
          <cell r="Q41">
            <v>11554.896142433234</v>
          </cell>
        </row>
        <row r="42">
          <cell r="Q42">
            <v>805.341246290801</v>
          </cell>
        </row>
        <row r="43">
          <cell r="Q43">
            <v>3081.3056379821951</v>
          </cell>
        </row>
        <row r="44">
          <cell r="Q44">
            <v>10364.391691394658</v>
          </cell>
        </row>
        <row r="45">
          <cell r="Q45">
            <v>805.341246290801</v>
          </cell>
        </row>
        <row r="46">
          <cell r="Q46">
            <v>210.08902077151333</v>
          </cell>
        </row>
        <row r="47">
          <cell r="Q47">
            <v>63306.824925816021</v>
          </cell>
        </row>
        <row r="48">
          <cell r="Q48">
            <v>49335.905044510379</v>
          </cell>
        </row>
        <row r="49">
          <cell r="Q49">
            <v>4131.7507418397627</v>
          </cell>
        </row>
        <row r="50">
          <cell r="Q50">
            <v>41107.418397626112</v>
          </cell>
        </row>
        <row r="51">
          <cell r="Q51">
            <v>29167.359050445102</v>
          </cell>
        </row>
        <row r="54">
          <cell r="N54">
            <v>79296</v>
          </cell>
        </row>
        <row r="64">
          <cell r="O64">
            <v>82463.584000000003</v>
          </cell>
          <cell r="R64">
            <v>163521.64903084998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ГРЭС"/>
      <sheetName val="ЧГРЭС ДМ"/>
      <sheetName val="ЧГРЭС Б1"/>
      <sheetName val="ЧГРЭС Б2"/>
      <sheetName val="ЧГРЭС Б3"/>
      <sheetName val="Челябинск"/>
      <sheetName val="АТЭЦ"/>
      <sheetName val="ЧО"/>
      <sheetName val="Фортум"/>
      <sheetName val="Свод на ЭЭ"/>
      <sheetName val="Лист1"/>
    </sheetNames>
    <sheetDataSet>
      <sheetData sheetId="0">
        <row r="36">
          <cell r="E36">
            <v>141.2671759551437</v>
          </cell>
        </row>
      </sheetData>
      <sheetData sheetId="1">
        <row r="23">
          <cell r="E23">
            <v>2223.6010000000001</v>
          </cell>
        </row>
        <row r="36">
          <cell r="E36">
            <v>149.6972703286246</v>
          </cell>
        </row>
      </sheetData>
      <sheetData sheetId="2">
        <row r="23">
          <cell r="E23">
            <v>848.79000000000008</v>
          </cell>
        </row>
        <row r="36">
          <cell r="E36">
            <v>119.18260111452773</v>
          </cell>
        </row>
      </sheetData>
      <sheetData sheetId="3">
        <row r="36">
          <cell r="E36">
            <v>165.69757073245682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31.12.2016"/>
      <sheetName val="на 31.12.2017"/>
      <sheetName val="на 31.12.2017 (факт)"/>
      <sheetName val="на 31.12.2018"/>
      <sheetName val="1100-1900"/>
    </sheetNames>
    <sheetDataSet>
      <sheetData sheetId="0"/>
      <sheetData sheetId="1"/>
      <sheetData sheetId="2">
        <row r="4">
          <cell r="L4">
            <v>0.37150988928300338</v>
          </cell>
        </row>
        <row r="9">
          <cell r="L9">
            <v>0.3470351809397606</v>
          </cell>
        </row>
        <row r="10">
          <cell r="L10">
            <v>0.44319373899919162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ИП"/>
      <sheetName val="Проекты и мероприятия"/>
      <sheetName val="Источники финансирования"/>
      <sheetName val="Комментарии"/>
      <sheetName val="Проверка"/>
      <sheetName val="AllSheetsInThisWorkbook"/>
      <sheetName val="modProv"/>
      <sheetName val="modProvGeneralProc"/>
      <sheetName val="modReestr"/>
      <sheetName val="modCheckCyan"/>
      <sheetName val="modCheckDate"/>
      <sheetName val="TEHSHEET"/>
      <sheetName val="modHTTP"/>
      <sheetName val="modIHLCommandBar"/>
      <sheetName val="modInstruction"/>
      <sheetName val="modfrmURL"/>
      <sheetName val="modfrmRegion"/>
      <sheetName val="modfrmSecretCode"/>
      <sheetName val="modfrmCheckUpdates"/>
      <sheetName val="modClassifierValidate"/>
      <sheetName val="REESTR_MO"/>
      <sheetName val="REESTR_ORG"/>
      <sheetName val="modfrmReestr"/>
      <sheetName val="modHyp"/>
      <sheetName val="modUpdTemplMain"/>
      <sheetName val="modThisWorkbook"/>
      <sheetName val="modList00"/>
      <sheetName val="modList01"/>
      <sheetName val="modList02"/>
      <sheetName val="modList03"/>
    </sheetNames>
    <sheetDataSet>
      <sheetData sheetId="0"/>
      <sheetData sheetId="1"/>
      <sheetData sheetId="2"/>
      <sheetData sheetId="3"/>
      <sheetData sheetId="4">
        <row r="12">
          <cell r="Q12">
            <v>16.441082000000002</v>
          </cell>
        </row>
        <row r="13">
          <cell r="Q13">
            <v>16.441082000000002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ИП"/>
      <sheetName val="Комментарии"/>
      <sheetName val="Проверка"/>
      <sheetName val="TEHSHEET"/>
      <sheetName val="et_union"/>
      <sheetName val="modFill"/>
      <sheetName val="mod_00"/>
      <sheetName val="mod_01"/>
      <sheetName val="mod_com"/>
      <sheetName val="modProv"/>
      <sheetName val="modHTTP"/>
      <sheetName val="modReestr"/>
      <sheetName val="AllSheetsInThisWorkbook"/>
      <sheetName val="modInstruction"/>
      <sheetName val="modUpdTemplMain"/>
      <sheetName val="modfrmCheckUpdates"/>
      <sheetName val="modfrmDateChoose"/>
      <sheetName val="modfrmRegion"/>
      <sheetName val="modfrmReestr"/>
      <sheetName val="REESTR_MO"/>
      <sheetName val="REESTR_ORG"/>
      <sheetName val="REESTR_IP"/>
      <sheetName val="REESTR_OBJECT"/>
      <sheetName val="REESTR_STOP_REASON"/>
      <sheetName val="modClassifierValidate"/>
      <sheetName val="modDoubleClick"/>
      <sheetName val="modCheckCyan"/>
      <sheetName val="modHyp"/>
    </sheetNames>
    <sheetDataSet>
      <sheetData sheetId="0"/>
      <sheetData sheetId="1"/>
      <sheetData sheetId="2"/>
      <sheetData sheetId="3">
        <row r="34">
          <cell r="AM34">
            <v>37138.161239999994</v>
          </cell>
        </row>
        <row r="46">
          <cell r="AM46">
            <v>236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w.admtyumen.ru/law/view.htm?id=275186@egDoc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law.admtyumen.ru/law/view.htm?id=289043@egDocs" TargetMode="External"/><Relationship Id="rId1" Type="http://schemas.openxmlformats.org/officeDocument/2006/relationships/hyperlink" Target="https://law.admtyumen.ru/law/view.htm?id=275186@egDo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aw.admtyumen.ru/law/view.htm?id=309032@egDocs" TargetMode="External"/><Relationship Id="rId2" Type="http://schemas.openxmlformats.org/officeDocument/2006/relationships/hyperlink" Target="https://law.admtyumen.ru/law/view.htm?id=289043@egDocs" TargetMode="External"/><Relationship Id="rId1" Type="http://schemas.openxmlformats.org/officeDocument/2006/relationships/hyperlink" Target="https://law.admtyumen.ru/law/view.htm?id=275186@egDoc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51"/>
  <sheetViews>
    <sheetView zoomScaleNormal="100" workbookViewId="0"/>
  </sheetViews>
  <sheetFormatPr defaultRowHeight="11.25" x14ac:dyDescent="0.25"/>
  <cols>
    <col min="1" max="1" width="62" style="5" customWidth="1"/>
    <col min="2" max="4" width="31.5703125" style="5" customWidth="1"/>
    <col min="5" max="16384" width="9.140625" style="5"/>
  </cols>
  <sheetData>
    <row r="1" spans="1:4" ht="22.5" x14ac:dyDescent="0.25">
      <c r="D1" s="6" t="s">
        <v>0</v>
      </c>
    </row>
    <row r="2" spans="1:4" x14ac:dyDescent="0.25">
      <c r="C2" s="7"/>
    </row>
    <row r="3" spans="1:4" x14ac:dyDescent="0.25">
      <c r="A3" s="112" t="s">
        <v>15</v>
      </c>
      <c r="B3" s="112"/>
      <c r="C3" s="112"/>
      <c r="D3" s="112"/>
    </row>
    <row r="4" spans="1:4" x14ac:dyDescent="0.25">
      <c r="A4" s="113" t="s">
        <v>53</v>
      </c>
      <c r="B4" s="112"/>
      <c r="C4" s="112"/>
      <c r="D4" s="112"/>
    </row>
    <row r="5" spans="1:4" x14ac:dyDescent="0.25">
      <c r="A5" s="114" t="s">
        <v>22</v>
      </c>
      <c r="B5" s="114"/>
      <c r="C5" s="114"/>
      <c r="D5" s="114"/>
    </row>
    <row r="6" spans="1:4" x14ac:dyDescent="0.25">
      <c r="A6" s="4"/>
      <c r="B6" s="4"/>
    </row>
    <row r="7" spans="1:4" ht="23.25" customHeight="1" x14ac:dyDescent="0.25">
      <c r="A7" s="2" t="s">
        <v>1</v>
      </c>
      <c r="B7" s="115" t="s">
        <v>25</v>
      </c>
      <c r="C7" s="116"/>
      <c r="D7" s="117"/>
    </row>
    <row r="8" spans="1:4" x14ac:dyDescent="0.25">
      <c r="A8" s="2" t="s">
        <v>2</v>
      </c>
      <c r="B8" s="115" t="s">
        <v>26</v>
      </c>
      <c r="C8" s="116"/>
      <c r="D8" s="117"/>
    </row>
    <row r="9" spans="1:4" ht="28.5" customHeight="1" x14ac:dyDescent="0.25">
      <c r="A9" s="2" t="s">
        <v>3</v>
      </c>
      <c r="B9" s="115" t="s">
        <v>80</v>
      </c>
      <c r="C9" s="116"/>
      <c r="D9" s="117"/>
    </row>
    <row r="10" spans="1:4" ht="33.75" x14ac:dyDescent="0.25">
      <c r="A10" s="2" t="s">
        <v>4</v>
      </c>
      <c r="B10" s="115" t="s">
        <v>27</v>
      </c>
      <c r="C10" s="116"/>
      <c r="D10" s="117"/>
    </row>
    <row r="11" spans="1:4" ht="22.5" x14ac:dyDescent="0.25">
      <c r="A11" s="2" t="s">
        <v>5</v>
      </c>
      <c r="B11" s="115" t="s">
        <v>23</v>
      </c>
      <c r="C11" s="116"/>
      <c r="D11" s="117"/>
    </row>
    <row r="12" spans="1:4" x14ac:dyDescent="0.25">
      <c r="A12" s="2" t="s">
        <v>6</v>
      </c>
      <c r="B12" s="115" t="s">
        <v>24</v>
      </c>
      <c r="C12" s="116"/>
      <c r="D12" s="117"/>
    </row>
    <row r="14" spans="1:4" x14ac:dyDescent="0.25">
      <c r="A14" s="103" t="s">
        <v>16</v>
      </c>
      <c r="B14" s="103"/>
      <c r="C14" s="103"/>
      <c r="D14" s="103"/>
    </row>
    <row r="15" spans="1:4" x14ac:dyDescent="0.25">
      <c r="A15" s="14"/>
      <c r="B15" s="14"/>
      <c r="C15" s="14"/>
      <c r="D15" s="14"/>
    </row>
    <row r="16" spans="1:4" s="11" customFormat="1" ht="33.75" x14ac:dyDescent="0.25">
      <c r="A16" s="15" t="s">
        <v>7</v>
      </c>
      <c r="B16" s="15" t="s">
        <v>55</v>
      </c>
      <c r="C16" s="15" t="s">
        <v>8</v>
      </c>
      <c r="D16" s="16"/>
    </row>
    <row r="17" spans="1:5" x14ac:dyDescent="0.25">
      <c r="A17" s="12" t="s">
        <v>28</v>
      </c>
      <c r="B17" s="8">
        <f>'[5]2018'!$N$29</f>
        <v>158710</v>
      </c>
      <c r="C17" s="100" t="s">
        <v>18</v>
      </c>
    </row>
    <row r="18" spans="1:5" ht="22.5" x14ac:dyDescent="0.25">
      <c r="A18" s="12" t="s">
        <v>29</v>
      </c>
      <c r="B18" s="8">
        <f>'[5]2018'!$N$32</f>
        <v>882.7</v>
      </c>
      <c r="C18" s="101"/>
    </row>
    <row r="19" spans="1:5" ht="15" customHeight="1" x14ac:dyDescent="0.25">
      <c r="A19" s="12" t="s">
        <v>30</v>
      </c>
      <c r="B19" s="8">
        <f>'[5]2018'!$N$33</f>
        <v>534</v>
      </c>
      <c r="C19" s="101"/>
    </row>
    <row r="20" spans="1:5" ht="22.5" x14ac:dyDescent="0.25">
      <c r="A20" s="12" t="s">
        <v>31</v>
      </c>
      <c r="B20" s="8">
        <f>'[5]2018'!$N$34</f>
        <v>18276</v>
      </c>
      <c r="C20" s="101"/>
    </row>
    <row r="21" spans="1:5" ht="15" customHeight="1" x14ac:dyDescent="0.25">
      <c r="A21" s="12" t="s">
        <v>32</v>
      </c>
      <c r="B21" s="8">
        <f>'[5]2018'!$N$54</f>
        <v>79296</v>
      </c>
      <c r="C21" s="101"/>
    </row>
    <row r="22" spans="1:5" x14ac:dyDescent="0.25">
      <c r="A22" s="13" t="s">
        <v>19</v>
      </c>
      <c r="B22" s="9">
        <f>SUM(B17:B21)</f>
        <v>257698.7</v>
      </c>
      <c r="C22" s="101"/>
    </row>
    <row r="23" spans="1:5" x14ac:dyDescent="0.25">
      <c r="A23" s="32" t="s">
        <v>124</v>
      </c>
      <c r="B23" s="9">
        <f>'[5]2018'!$O$64</f>
        <v>82463.584000000003</v>
      </c>
      <c r="C23" s="102"/>
    </row>
    <row r="25" spans="1:5" x14ac:dyDescent="0.25">
      <c r="A25" s="103" t="s">
        <v>17</v>
      </c>
      <c r="B25" s="103"/>
      <c r="C25" s="103"/>
      <c r="D25" s="103"/>
    </row>
    <row r="26" spans="1:5" x14ac:dyDescent="0.25">
      <c r="A26" s="14"/>
      <c r="B26" s="14"/>
      <c r="C26" s="14"/>
      <c r="D26" s="14"/>
    </row>
    <row r="27" spans="1:5" ht="35.25" x14ac:dyDescent="0.25">
      <c r="A27" s="15" t="s">
        <v>7</v>
      </c>
      <c r="B27" s="15" t="s">
        <v>9</v>
      </c>
      <c r="C27" s="15" t="s">
        <v>42</v>
      </c>
      <c r="D27" s="15" t="s">
        <v>43</v>
      </c>
    </row>
    <row r="28" spans="1:5" ht="48.75" customHeight="1" x14ac:dyDescent="0.25">
      <c r="A28" s="10" t="s">
        <v>33</v>
      </c>
      <c r="B28" s="104" t="s">
        <v>21</v>
      </c>
      <c r="C28" s="106" t="s">
        <v>36</v>
      </c>
      <c r="D28" s="109" t="s">
        <v>77</v>
      </c>
    </row>
    <row r="29" spans="1:5" ht="48.75" customHeight="1" x14ac:dyDescent="0.25">
      <c r="A29" s="12" t="s">
        <v>28</v>
      </c>
      <c r="B29" s="104"/>
      <c r="C29" s="107"/>
      <c r="D29" s="110"/>
    </row>
    <row r="30" spans="1:5" ht="48.75" customHeight="1" x14ac:dyDescent="0.25">
      <c r="A30" s="12" t="s">
        <v>29</v>
      </c>
      <c r="B30" s="104"/>
      <c r="C30" s="107"/>
      <c r="D30" s="110"/>
    </row>
    <row r="31" spans="1:5" ht="48.75" customHeight="1" x14ac:dyDescent="0.25">
      <c r="A31" s="12" t="s">
        <v>30</v>
      </c>
      <c r="B31" s="105"/>
      <c r="C31" s="108"/>
      <c r="D31" s="111"/>
    </row>
    <row r="32" spans="1:5" ht="48.75" customHeight="1" x14ac:dyDescent="0.25">
      <c r="A32" s="10" t="s">
        <v>34</v>
      </c>
      <c r="B32" s="118" t="s">
        <v>21</v>
      </c>
      <c r="C32" s="106" t="s">
        <v>35</v>
      </c>
      <c r="D32" s="109" t="s">
        <v>78</v>
      </c>
      <c r="E32"/>
    </row>
    <row r="33" spans="1:5" ht="48.75" customHeight="1" x14ac:dyDescent="0.25">
      <c r="A33" s="12" t="s">
        <v>31</v>
      </c>
      <c r="B33" s="104"/>
      <c r="C33" s="107"/>
      <c r="D33" s="110"/>
      <c r="E33"/>
    </row>
    <row r="34" spans="1:5" ht="48.75" customHeight="1" x14ac:dyDescent="0.25">
      <c r="A34" s="12" t="s">
        <v>32</v>
      </c>
      <c r="B34" s="104"/>
      <c r="C34" s="107"/>
      <c r="D34" s="110"/>
      <c r="E34"/>
    </row>
    <row r="36" spans="1:5" ht="12.75" x14ac:dyDescent="0.25">
      <c r="A36" s="103" t="s">
        <v>44</v>
      </c>
      <c r="B36" s="103"/>
      <c r="C36" s="103"/>
      <c r="D36" s="103"/>
    </row>
    <row r="37" spans="1:5" x14ac:dyDescent="0.25">
      <c r="A37" s="14"/>
      <c r="B37" s="14"/>
      <c r="C37" s="14"/>
      <c r="D37" s="14"/>
    </row>
    <row r="38" spans="1:5" ht="33.75" x14ac:dyDescent="0.25">
      <c r="A38" s="15" t="s">
        <v>10</v>
      </c>
      <c r="B38" s="15" t="s">
        <v>7</v>
      </c>
      <c r="C38" s="15" t="s">
        <v>11</v>
      </c>
      <c r="D38" s="15" t="s">
        <v>12</v>
      </c>
    </row>
    <row r="39" spans="1:5" x14ac:dyDescent="0.25">
      <c r="A39" s="1"/>
      <c r="B39" s="1"/>
      <c r="C39" s="2"/>
      <c r="D39" s="3"/>
    </row>
    <row r="41" spans="1:5" ht="12.75" x14ac:dyDescent="0.25">
      <c r="A41" s="103" t="s">
        <v>45</v>
      </c>
      <c r="B41" s="103"/>
      <c r="C41" s="103"/>
      <c r="D41" s="103"/>
    </row>
    <row r="42" spans="1:5" x14ac:dyDescent="0.25">
      <c r="A42" s="14"/>
      <c r="B42" s="14"/>
      <c r="C42" s="14"/>
      <c r="D42" s="14"/>
    </row>
    <row r="43" spans="1:5" x14ac:dyDescent="0.25">
      <c r="A43" s="15" t="s">
        <v>13</v>
      </c>
      <c r="B43" s="126" t="s">
        <v>14</v>
      </c>
      <c r="C43" s="127"/>
      <c r="D43" s="128"/>
    </row>
    <row r="44" spans="1:5" ht="27.75" customHeight="1" x14ac:dyDescent="0.25">
      <c r="A44" s="29" t="s">
        <v>88</v>
      </c>
      <c r="B44" s="123" t="s">
        <v>88</v>
      </c>
      <c r="C44" s="124"/>
      <c r="D44" s="125"/>
    </row>
    <row r="46" spans="1:5" s="19" customFormat="1" x14ac:dyDescent="0.25">
      <c r="A46" s="119" t="s">
        <v>49</v>
      </c>
      <c r="B46" s="119"/>
      <c r="C46" s="119"/>
      <c r="D46" s="119"/>
    </row>
    <row r="47" spans="1:5" s="19" customFormat="1" x14ac:dyDescent="0.25">
      <c r="A47" s="122" t="s">
        <v>48</v>
      </c>
      <c r="B47" s="122"/>
      <c r="C47" s="122"/>
      <c r="D47" s="122"/>
    </row>
    <row r="48" spans="1:5" s="19" customFormat="1" x14ac:dyDescent="0.25"/>
    <row r="49" spans="1:4" ht="35.25" customHeight="1" x14ac:dyDescent="0.25">
      <c r="A49" s="121" t="s">
        <v>79</v>
      </c>
      <c r="B49" s="120"/>
      <c r="C49" s="120"/>
      <c r="D49" s="120"/>
    </row>
    <row r="50" spans="1:4" ht="39" customHeight="1" x14ac:dyDescent="0.25">
      <c r="A50" s="119" t="s">
        <v>46</v>
      </c>
      <c r="B50" s="120"/>
      <c r="C50" s="120"/>
      <c r="D50" s="120"/>
    </row>
    <row r="51" spans="1:4" ht="48.75" customHeight="1" x14ac:dyDescent="0.25">
      <c r="A51" s="119" t="s">
        <v>47</v>
      </c>
      <c r="B51" s="120"/>
      <c r="C51" s="120"/>
      <c r="D51" s="120"/>
    </row>
  </sheetData>
  <mergeCells count="27">
    <mergeCell ref="B32:B34"/>
    <mergeCell ref="C32:C34"/>
    <mergeCell ref="A51:D51"/>
    <mergeCell ref="A36:D36"/>
    <mergeCell ref="A41:D41"/>
    <mergeCell ref="A50:D50"/>
    <mergeCell ref="A49:D49"/>
    <mergeCell ref="A46:D46"/>
    <mergeCell ref="A47:D47"/>
    <mergeCell ref="B44:D44"/>
    <mergeCell ref="B43:D43"/>
    <mergeCell ref="D32:D34"/>
    <mergeCell ref="A3:D3"/>
    <mergeCell ref="A4:D4"/>
    <mergeCell ref="A5:D5"/>
    <mergeCell ref="A14:D14"/>
    <mergeCell ref="B7:D7"/>
    <mergeCell ref="B8:D8"/>
    <mergeCell ref="B9:D9"/>
    <mergeCell ref="B10:D10"/>
    <mergeCell ref="B11:D11"/>
    <mergeCell ref="B12:D12"/>
    <mergeCell ref="C17:C23"/>
    <mergeCell ref="A25:D25"/>
    <mergeCell ref="B28:B31"/>
    <mergeCell ref="C28:C31"/>
    <mergeCell ref="D28:D31"/>
  </mergeCells>
  <hyperlinks>
    <hyperlink ref="A47:D47" r:id="rId1" display="https://law.admtyumen.ru/law/view.htm?id=275186@egDocs"/>
  </hyperlinks>
  <pageMargins left="0.39370078740157483" right="0.39370078740157483" top="0.39370078740157483" bottom="0.39370078740157483" header="0.31496062992125984" footer="0.31496062992125984"/>
  <pageSetup paperSize="9" scale="8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99"/>
  <sheetViews>
    <sheetView zoomScaleNormal="100" workbookViewId="0">
      <selection sqref="A1:G1"/>
    </sheetView>
  </sheetViews>
  <sheetFormatPr defaultRowHeight="11.25" x14ac:dyDescent="0.25"/>
  <cols>
    <col min="1" max="1" width="62" style="5" customWidth="1"/>
    <col min="2" max="8" width="19.7109375" style="5" customWidth="1"/>
    <col min="9" max="16384" width="9.140625" style="5"/>
  </cols>
  <sheetData>
    <row r="1" spans="1:7" ht="27" customHeight="1" x14ac:dyDescent="0.25">
      <c r="A1" s="169" t="s">
        <v>0</v>
      </c>
      <c r="B1" s="169"/>
      <c r="C1" s="169"/>
      <c r="D1" s="169"/>
      <c r="E1" s="169"/>
      <c r="F1" s="169"/>
      <c r="G1" s="169"/>
    </row>
    <row r="2" spans="1:7" x14ac:dyDescent="0.25">
      <c r="C2" s="7"/>
    </row>
    <row r="3" spans="1:7" x14ac:dyDescent="0.25">
      <c r="A3" s="112" t="s">
        <v>15</v>
      </c>
      <c r="B3" s="112"/>
      <c r="C3" s="112"/>
      <c r="D3" s="112"/>
      <c r="E3" s="112"/>
      <c r="F3" s="112"/>
      <c r="G3" s="112"/>
    </row>
    <row r="4" spans="1:7" x14ac:dyDescent="0.25">
      <c r="A4" s="170" t="s">
        <v>82</v>
      </c>
      <c r="B4" s="170"/>
      <c r="C4" s="170"/>
      <c r="D4" s="170"/>
      <c r="E4" s="170"/>
      <c r="F4" s="170"/>
      <c r="G4" s="170"/>
    </row>
    <row r="5" spans="1:7" x14ac:dyDescent="0.25">
      <c r="A5" s="114" t="s">
        <v>22</v>
      </c>
      <c r="B5" s="114"/>
      <c r="C5" s="114"/>
      <c r="D5" s="114"/>
      <c r="E5" s="114"/>
      <c r="F5" s="114"/>
      <c r="G5" s="114"/>
    </row>
    <row r="6" spans="1:7" x14ac:dyDescent="0.25">
      <c r="A6" s="17"/>
      <c r="B6" s="17"/>
    </row>
    <row r="7" spans="1:7" ht="24.75" customHeight="1" x14ac:dyDescent="0.25">
      <c r="A7" s="167" t="s">
        <v>1</v>
      </c>
      <c r="B7" s="168"/>
      <c r="C7" s="115" t="s">
        <v>52</v>
      </c>
      <c r="D7" s="116"/>
      <c r="E7" s="116"/>
      <c r="F7" s="116"/>
      <c r="G7" s="117"/>
    </row>
    <row r="8" spans="1:7" x14ac:dyDescent="0.25">
      <c r="A8" s="167" t="s">
        <v>2</v>
      </c>
      <c r="B8" s="168"/>
      <c r="C8" s="115" t="s">
        <v>54</v>
      </c>
      <c r="D8" s="116"/>
      <c r="E8" s="116"/>
      <c r="F8" s="116"/>
      <c r="G8" s="117"/>
    </row>
    <row r="9" spans="1:7" ht="30" customHeight="1" x14ac:dyDescent="0.25">
      <c r="A9" s="167" t="s">
        <v>3</v>
      </c>
      <c r="B9" s="168"/>
      <c r="C9" s="115" t="s">
        <v>80</v>
      </c>
      <c r="D9" s="116"/>
      <c r="E9" s="116"/>
      <c r="F9" s="116"/>
      <c r="G9" s="117"/>
    </row>
    <row r="10" spans="1:7" ht="33.75" customHeight="1" x14ac:dyDescent="0.25">
      <c r="A10" s="167" t="s">
        <v>4</v>
      </c>
      <c r="B10" s="168"/>
      <c r="C10" s="115" t="s">
        <v>27</v>
      </c>
      <c r="D10" s="116"/>
      <c r="E10" s="116"/>
      <c r="F10" s="116"/>
      <c r="G10" s="117"/>
    </row>
    <row r="11" spans="1:7" x14ac:dyDescent="0.25">
      <c r="A11" s="167" t="s">
        <v>5</v>
      </c>
      <c r="B11" s="168"/>
      <c r="C11" s="115" t="s">
        <v>23</v>
      </c>
      <c r="D11" s="116"/>
      <c r="E11" s="116"/>
      <c r="F11" s="116"/>
      <c r="G11" s="117"/>
    </row>
    <row r="12" spans="1:7" ht="11.25" customHeight="1" x14ac:dyDescent="0.25">
      <c r="A12" s="167" t="s">
        <v>6</v>
      </c>
      <c r="B12" s="168"/>
      <c r="C12" s="115" t="s">
        <v>51</v>
      </c>
      <c r="D12" s="116"/>
      <c r="E12" s="116"/>
      <c r="F12" s="116"/>
      <c r="G12" s="117"/>
    </row>
    <row r="14" spans="1:7" x14ac:dyDescent="0.25">
      <c r="A14" s="103" t="s">
        <v>16</v>
      </c>
      <c r="B14" s="103"/>
      <c r="C14" s="103"/>
      <c r="D14" s="103"/>
    </row>
    <row r="15" spans="1:7" x14ac:dyDescent="0.25">
      <c r="A15" s="14"/>
      <c r="B15" s="14"/>
      <c r="C15" s="14"/>
      <c r="D15" s="14"/>
    </row>
    <row r="16" spans="1:7" s="11" customFormat="1" ht="28.5" customHeight="1" x14ac:dyDescent="0.25">
      <c r="A16" s="154" t="s">
        <v>7</v>
      </c>
      <c r="B16" s="155"/>
      <c r="C16" s="155"/>
      <c r="D16" s="156"/>
      <c r="E16" s="126" t="s">
        <v>115</v>
      </c>
      <c r="F16" s="128"/>
      <c r="G16" s="148" t="s">
        <v>8</v>
      </c>
    </row>
    <row r="17" spans="1:7" s="11" customFormat="1" x14ac:dyDescent="0.25">
      <c r="A17" s="157"/>
      <c r="B17" s="158"/>
      <c r="C17" s="158"/>
      <c r="D17" s="159"/>
      <c r="E17" s="15" t="s">
        <v>116</v>
      </c>
      <c r="F17" s="15" t="s">
        <v>117</v>
      </c>
      <c r="G17" s="150"/>
    </row>
    <row r="18" spans="1:7" x14ac:dyDescent="0.25">
      <c r="A18" s="151" t="s">
        <v>57</v>
      </c>
      <c r="B18" s="152"/>
      <c r="C18" s="152"/>
      <c r="D18" s="153"/>
      <c r="E18" s="8">
        <f>'[5]2018'!$N$29</f>
        <v>158710</v>
      </c>
      <c r="F18" s="8">
        <f>'[5]2018'!$Q$29</f>
        <v>72570</v>
      </c>
      <c r="G18" s="100" t="s">
        <v>18</v>
      </c>
    </row>
    <row r="19" spans="1:7" x14ac:dyDescent="0.25">
      <c r="A19" s="151" t="s">
        <v>58</v>
      </c>
      <c r="B19" s="152"/>
      <c r="C19" s="152"/>
      <c r="D19" s="153"/>
      <c r="E19" s="8">
        <f>'[5]2018'!$N$32</f>
        <v>882.7</v>
      </c>
      <c r="F19" s="8">
        <f>'[5]2018'!$Q$32</f>
        <v>6847</v>
      </c>
      <c r="G19" s="101"/>
    </row>
    <row r="20" spans="1:7" x14ac:dyDescent="0.25">
      <c r="A20" s="151" t="s">
        <v>30</v>
      </c>
      <c r="B20" s="152"/>
      <c r="C20" s="152"/>
      <c r="D20" s="153"/>
      <c r="E20" s="8">
        <f>'[5]2018'!$N$33</f>
        <v>534</v>
      </c>
      <c r="F20" s="8"/>
      <c r="G20" s="101"/>
    </row>
    <row r="21" spans="1:7" x14ac:dyDescent="0.25">
      <c r="A21" s="151" t="s">
        <v>65</v>
      </c>
      <c r="B21" s="152"/>
      <c r="C21" s="152"/>
      <c r="D21" s="153"/>
      <c r="E21" s="8">
        <f>'[5]2018'!$N$34</f>
        <v>18276</v>
      </c>
      <c r="F21" s="8"/>
      <c r="G21" s="101"/>
    </row>
    <row r="22" spans="1:7" x14ac:dyDescent="0.25">
      <c r="A22" s="151" t="s">
        <v>59</v>
      </c>
      <c r="B22" s="152"/>
      <c r="C22" s="152"/>
      <c r="D22" s="153"/>
      <c r="E22" s="8"/>
      <c r="F22" s="8">
        <f>'[5]2018'!$Q35</f>
        <v>9185.77844</v>
      </c>
      <c r="G22" s="101"/>
    </row>
    <row r="23" spans="1:7" x14ac:dyDescent="0.25">
      <c r="A23" s="151" t="s">
        <v>60</v>
      </c>
      <c r="B23" s="152"/>
      <c r="C23" s="152"/>
      <c r="D23" s="153"/>
      <c r="E23" s="8"/>
      <c r="F23" s="8">
        <f>'[5]2018'!$Q36</f>
        <v>13872.097699999998</v>
      </c>
      <c r="G23" s="101"/>
    </row>
    <row r="24" spans="1:7" x14ac:dyDescent="0.25">
      <c r="A24" s="151" t="s">
        <v>61</v>
      </c>
      <c r="B24" s="152"/>
      <c r="C24" s="152"/>
      <c r="D24" s="153"/>
      <c r="E24" s="8"/>
      <c r="F24" s="8">
        <f>'[5]2018'!$Q37</f>
        <v>9609.4786800000002</v>
      </c>
      <c r="G24" s="101"/>
    </row>
    <row r="25" spans="1:7" x14ac:dyDescent="0.25">
      <c r="A25" s="151" t="s">
        <v>66</v>
      </c>
      <c r="B25" s="152"/>
      <c r="C25" s="152"/>
      <c r="D25" s="153"/>
      <c r="E25" s="8"/>
      <c r="F25" s="8">
        <f>'[5]2018'!$Q38</f>
        <v>15828.606</v>
      </c>
      <c r="G25" s="101"/>
    </row>
    <row r="26" spans="1:7" x14ac:dyDescent="0.25">
      <c r="A26" s="151" t="s">
        <v>67</v>
      </c>
      <c r="B26" s="152"/>
      <c r="C26" s="152"/>
      <c r="D26" s="153"/>
      <c r="E26" s="8"/>
      <c r="F26" s="8">
        <f>'[5]2018'!$Q39</f>
        <v>38468</v>
      </c>
      <c r="G26" s="101"/>
    </row>
    <row r="27" spans="1:7" x14ac:dyDescent="0.25">
      <c r="A27" s="151" t="s">
        <v>68</v>
      </c>
      <c r="B27" s="152"/>
      <c r="C27" s="152"/>
      <c r="D27" s="153"/>
      <c r="E27" s="8"/>
      <c r="F27" s="8">
        <f>'[5]2018'!$Q40</f>
        <v>104975.86123000001</v>
      </c>
      <c r="G27" s="101"/>
    </row>
    <row r="28" spans="1:7" x14ac:dyDescent="0.25">
      <c r="A28" s="151" t="s">
        <v>69</v>
      </c>
      <c r="B28" s="152"/>
      <c r="C28" s="152"/>
      <c r="D28" s="153"/>
      <c r="E28" s="8"/>
      <c r="F28" s="8">
        <f>'[5]2018'!$Q41</f>
        <v>11554.896142433234</v>
      </c>
      <c r="G28" s="101"/>
    </row>
    <row r="29" spans="1:7" x14ac:dyDescent="0.25">
      <c r="A29" s="151" t="s">
        <v>62</v>
      </c>
      <c r="B29" s="152"/>
      <c r="C29" s="152"/>
      <c r="D29" s="153"/>
      <c r="E29" s="8"/>
      <c r="F29" s="8">
        <f>'[5]2018'!$Q42</f>
        <v>805.341246290801</v>
      </c>
      <c r="G29" s="101"/>
    </row>
    <row r="30" spans="1:7" x14ac:dyDescent="0.25">
      <c r="A30" s="151" t="s">
        <v>63</v>
      </c>
      <c r="B30" s="152"/>
      <c r="C30" s="152"/>
      <c r="D30" s="153"/>
      <c r="E30" s="8"/>
      <c r="F30" s="8">
        <f>'[5]2018'!$Q43</f>
        <v>3081.3056379821951</v>
      </c>
      <c r="G30" s="101"/>
    </row>
    <row r="31" spans="1:7" x14ac:dyDescent="0.25">
      <c r="A31" s="151" t="s">
        <v>64</v>
      </c>
      <c r="B31" s="152"/>
      <c r="C31" s="152"/>
      <c r="D31" s="153"/>
      <c r="E31" s="8"/>
      <c r="F31" s="8">
        <f>'[5]2018'!$Q44</f>
        <v>10364.391691394658</v>
      </c>
      <c r="G31" s="101"/>
    </row>
    <row r="32" spans="1:7" x14ac:dyDescent="0.25">
      <c r="A32" s="151" t="s">
        <v>70</v>
      </c>
      <c r="B32" s="152"/>
      <c r="C32" s="152"/>
      <c r="D32" s="153"/>
      <c r="E32" s="8"/>
      <c r="F32" s="8">
        <f>'[5]2018'!$Q45</f>
        <v>805.341246290801</v>
      </c>
      <c r="G32" s="101"/>
    </row>
    <row r="33" spans="1:7" x14ac:dyDescent="0.25">
      <c r="A33" s="151" t="s">
        <v>71</v>
      </c>
      <c r="B33" s="152"/>
      <c r="C33" s="152"/>
      <c r="D33" s="153"/>
      <c r="E33" s="8"/>
      <c r="F33" s="8">
        <f>'[5]2018'!$Q46</f>
        <v>210.08902077151333</v>
      </c>
      <c r="G33" s="101"/>
    </row>
    <row r="34" spans="1:7" x14ac:dyDescent="0.25">
      <c r="A34" s="151" t="s">
        <v>72</v>
      </c>
      <c r="B34" s="152"/>
      <c r="C34" s="152"/>
      <c r="D34" s="153"/>
      <c r="E34" s="8"/>
      <c r="F34" s="8">
        <f>'[5]2018'!$Q47</f>
        <v>63306.824925816021</v>
      </c>
      <c r="G34" s="101"/>
    </row>
    <row r="35" spans="1:7" x14ac:dyDescent="0.25">
      <c r="A35" s="151" t="s">
        <v>73</v>
      </c>
      <c r="B35" s="152"/>
      <c r="C35" s="152"/>
      <c r="D35" s="153"/>
      <c r="E35" s="8"/>
      <c r="F35" s="8">
        <f>'[5]2018'!$Q48</f>
        <v>49335.905044510379</v>
      </c>
      <c r="G35" s="101"/>
    </row>
    <row r="36" spans="1:7" x14ac:dyDescent="0.25">
      <c r="A36" s="151" t="s">
        <v>74</v>
      </c>
      <c r="B36" s="152"/>
      <c r="C36" s="152"/>
      <c r="D36" s="153"/>
      <c r="E36" s="8"/>
      <c r="F36" s="8">
        <f>'[5]2018'!$Q49</f>
        <v>4131.7507418397627</v>
      </c>
      <c r="G36" s="101"/>
    </row>
    <row r="37" spans="1:7" x14ac:dyDescent="0.25">
      <c r="A37" s="151" t="s">
        <v>75</v>
      </c>
      <c r="B37" s="152"/>
      <c r="C37" s="152"/>
      <c r="D37" s="153"/>
      <c r="E37" s="8"/>
      <c r="F37" s="8">
        <f>'[5]2018'!$Q50</f>
        <v>41107.418397626112</v>
      </c>
      <c r="G37" s="101"/>
    </row>
    <row r="38" spans="1:7" x14ac:dyDescent="0.25">
      <c r="A38" s="151" t="s">
        <v>76</v>
      </c>
      <c r="B38" s="152"/>
      <c r="C38" s="152"/>
      <c r="D38" s="153"/>
      <c r="E38" s="8"/>
      <c r="F38" s="8">
        <f>'[5]2018'!$Q51</f>
        <v>29167.359050445102</v>
      </c>
      <c r="G38" s="101"/>
    </row>
    <row r="39" spans="1:7" x14ac:dyDescent="0.25">
      <c r="A39" s="151" t="s">
        <v>32</v>
      </c>
      <c r="B39" s="152"/>
      <c r="C39" s="152"/>
      <c r="D39" s="153"/>
      <c r="E39" s="8">
        <f>'[5]2018'!$N$54</f>
        <v>79296</v>
      </c>
      <c r="F39" s="8"/>
      <c r="G39" s="101"/>
    </row>
    <row r="40" spans="1:7" x14ac:dyDescent="0.25">
      <c r="A40" s="171" t="s">
        <v>19</v>
      </c>
      <c r="B40" s="172"/>
      <c r="C40" s="172"/>
      <c r="D40" s="173"/>
      <c r="E40" s="9">
        <f>SUM(E18:E39)</f>
        <v>257698.7</v>
      </c>
      <c r="F40" s="9">
        <f>SUM(F18:F39)</f>
        <v>485227.44519540045</v>
      </c>
      <c r="G40" s="101"/>
    </row>
    <row r="41" spans="1:7" x14ac:dyDescent="0.25">
      <c r="A41" s="174" t="s">
        <v>124</v>
      </c>
      <c r="B41" s="175"/>
      <c r="C41" s="175"/>
      <c r="D41" s="176"/>
      <c r="E41" s="9">
        <f>'[5]2018'!$O$64</f>
        <v>82463.584000000003</v>
      </c>
      <c r="F41" s="9">
        <f>'[5]2018'!$R$64</f>
        <v>163521.64903084998</v>
      </c>
      <c r="G41" s="102"/>
    </row>
    <row r="43" spans="1:7" x14ac:dyDescent="0.25">
      <c r="A43" s="103" t="s">
        <v>17</v>
      </c>
      <c r="B43" s="103"/>
      <c r="C43" s="103"/>
      <c r="D43" s="103"/>
    </row>
    <row r="44" spans="1:7" x14ac:dyDescent="0.25">
      <c r="A44" s="14"/>
      <c r="B44" s="14"/>
      <c r="C44" s="14"/>
      <c r="D44" s="14"/>
    </row>
    <row r="45" spans="1:7" ht="39" customHeight="1" x14ac:dyDescent="0.25">
      <c r="A45" s="154" t="s">
        <v>7</v>
      </c>
      <c r="B45" s="156"/>
      <c r="C45" s="154" t="s">
        <v>9</v>
      </c>
      <c r="D45" s="156"/>
      <c r="E45" s="126" t="s">
        <v>20</v>
      </c>
      <c r="F45" s="128"/>
      <c r="G45" s="148" t="s">
        <v>87</v>
      </c>
    </row>
    <row r="46" spans="1:7" ht="39" customHeight="1" x14ac:dyDescent="0.25">
      <c r="A46" s="157"/>
      <c r="B46" s="159"/>
      <c r="C46" s="157"/>
      <c r="D46" s="159"/>
      <c r="E46" s="15">
        <v>2017</v>
      </c>
      <c r="F46" s="15">
        <v>2018</v>
      </c>
      <c r="G46" s="150"/>
    </row>
    <row r="47" spans="1:7" x14ac:dyDescent="0.25">
      <c r="A47" s="146" t="s">
        <v>33</v>
      </c>
      <c r="B47" s="147"/>
      <c r="C47" s="163" t="s">
        <v>86</v>
      </c>
      <c r="D47" s="164"/>
      <c r="E47" s="160">
        <v>146.4</v>
      </c>
      <c r="F47" s="143">
        <v>150.80000000000001</v>
      </c>
      <c r="G47" s="145">
        <f>('[6]ТТЭЦ-1 ДМ'!$E$36*0.9039*'[6]ТТЭЦ-1 ДМ'!$E$23+'[6]ТТЭЦ-1 НМ'!$E$36*0.975*'[6]ТТЭЦ-1 НМ'!$E$23)/('[6]ТТЭЦ-1 ДМ'!$E$23+'[6]ТТЭЦ-1 НМ'!$E$23)</f>
        <v>130.03242630902119</v>
      </c>
    </row>
    <row r="48" spans="1:7" x14ac:dyDescent="0.25">
      <c r="A48" s="141" t="s">
        <v>57</v>
      </c>
      <c r="B48" s="142"/>
      <c r="C48" s="165"/>
      <c r="D48" s="166"/>
      <c r="E48" s="161"/>
      <c r="F48" s="144"/>
      <c r="G48" s="131"/>
    </row>
    <row r="49" spans="1:8" x14ac:dyDescent="0.25">
      <c r="A49" s="141" t="s">
        <v>58</v>
      </c>
      <c r="B49" s="142"/>
      <c r="C49" s="165"/>
      <c r="D49" s="166"/>
      <c r="E49" s="161"/>
      <c r="F49" s="144"/>
      <c r="G49" s="131"/>
    </row>
    <row r="50" spans="1:8" x14ac:dyDescent="0.25">
      <c r="A50" s="141" t="s">
        <v>30</v>
      </c>
      <c r="B50" s="142"/>
      <c r="C50" s="165"/>
      <c r="D50" s="166"/>
      <c r="E50" s="161"/>
      <c r="F50" s="144"/>
      <c r="G50" s="131"/>
    </row>
    <row r="51" spans="1:8" x14ac:dyDescent="0.25">
      <c r="A51" s="141" t="s">
        <v>59</v>
      </c>
      <c r="B51" s="142"/>
      <c r="C51" s="165"/>
      <c r="D51" s="166"/>
      <c r="E51" s="161"/>
      <c r="F51" s="144"/>
      <c r="G51" s="131"/>
    </row>
    <row r="52" spans="1:8" x14ac:dyDescent="0.25">
      <c r="A52" s="141" t="s">
        <v>60</v>
      </c>
      <c r="B52" s="142"/>
      <c r="C52" s="165"/>
      <c r="D52" s="166"/>
      <c r="E52" s="161"/>
      <c r="F52" s="144"/>
      <c r="G52" s="131"/>
    </row>
    <row r="53" spans="1:8" x14ac:dyDescent="0.25">
      <c r="A53" s="141" t="s">
        <v>61</v>
      </c>
      <c r="B53" s="142"/>
      <c r="C53" s="137" t="s">
        <v>85</v>
      </c>
      <c r="D53" s="138"/>
      <c r="E53" s="144">
        <v>31</v>
      </c>
      <c r="F53" s="144">
        <v>31</v>
      </c>
      <c r="G53" s="131">
        <f>'[7]на 31.12.2017 (факт)'!$L$9*100</f>
        <v>34.703518093976058</v>
      </c>
    </row>
    <row r="54" spans="1:8" x14ac:dyDescent="0.25">
      <c r="A54" s="141" t="s">
        <v>62</v>
      </c>
      <c r="B54" s="142"/>
      <c r="C54" s="137"/>
      <c r="D54" s="138"/>
      <c r="E54" s="144"/>
      <c r="F54" s="144"/>
      <c r="G54" s="131"/>
    </row>
    <row r="55" spans="1:8" x14ac:dyDescent="0.25">
      <c r="A55" s="141" t="s">
        <v>63</v>
      </c>
      <c r="B55" s="142"/>
      <c r="C55" s="137"/>
      <c r="D55" s="138"/>
      <c r="E55" s="144"/>
      <c r="F55" s="144"/>
      <c r="G55" s="131"/>
    </row>
    <row r="56" spans="1:8" x14ac:dyDescent="0.25">
      <c r="A56" s="141" t="s">
        <v>64</v>
      </c>
      <c r="B56" s="142"/>
      <c r="C56" s="139"/>
      <c r="D56" s="140"/>
      <c r="E56" s="162"/>
      <c r="F56" s="162"/>
      <c r="G56" s="132"/>
    </row>
    <row r="57" spans="1:8" ht="15" x14ac:dyDescent="0.25">
      <c r="A57" s="146" t="s">
        <v>34</v>
      </c>
      <c r="B57" s="147"/>
      <c r="C57" s="133" t="s">
        <v>86</v>
      </c>
      <c r="D57" s="134"/>
      <c r="E57" s="143">
        <v>149.30000000000001</v>
      </c>
      <c r="F57" s="143">
        <v>156.80000000000001</v>
      </c>
      <c r="G57" s="145">
        <f>'[6]ТТЭЦ-2'!$E$36*0.9079</f>
        <v>150.43682446799755</v>
      </c>
      <c r="H57"/>
    </row>
    <row r="58" spans="1:8" ht="15" x14ac:dyDescent="0.25">
      <c r="A58" s="141" t="s">
        <v>65</v>
      </c>
      <c r="B58" s="142"/>
      <c r="C58" s="135"/>
      <c r="D58" s="136"/>
      <c r="E58" s="144"/>
      <c r="F58" s="144"/>
      <c r="G58" s="131"/>
      <c r="H58"/>
    </row>
    <row r="59" spans="1:8" ht="15" x14ac:dyDescent="0.25">
      <c r="A59" s="141" t="s">
        <v>66</v>
      </c>
      <c r="B59" s="142"/>
      <c r="C59" s="135"/>
      <c r="D59" s="136"/>
      <c r="E59" s="144"/>
      <c r="F59" s="144"/>
      <c r="G59" s="131"/>
      <c r="H59"/>
    </row>
    <row r="60" spans="1:8" ht="15" x14ac:dyDescent="0.25">
      <c r="A60" s="141" t="s">
        <v>67</v>
      </c>
      <c r="B60" s="142"/>
      <c r="C60" s="135"/>
      <c r="D60" s="136"/>
      <c r="E60" s="144"/>
      <c r="F60" s="144"/>
      <c r="G60" s="131"/>
      <c r="H60"/>
    </row>
    <row r="61" spans="1:8" ht="15" x14ac:dyDescent="0.25">
      <c r="A61" s="141" t="s">
        <v>68</v>
      </c>
      <c r="B61" s="142"/>
      <c r="C61" s="135"/>
      <c r="D61" s="136"/>
      <c r="E61" s="144"/>
      <c r="F61" s="144"/>
      <c r="G61" s="131"/>
      <c r="H61"/>
    </row>
    <row r="62" spans="1:8" ht="15" x14ac:dyDescent="0.25">
      <c r="A62" s="141" t="s">
        <v>69</v>
      </c>
      <c r="B62" s="142"/>
      <c r="C62" s="135"/>
      <c r="D62" s="136"/>
      <c r="E62" s="144"/>
      <c r="F62" s="144"/>
      <c r="G62" s="131"/>
      <c r="H62"/>
    </row>
    <row r="63" spans="1:8" ht="15" x14ac:dyDescent="0.25">
      <c r="A63" s="141" t="s">
        <v>70</v>
      </c>
      <c r="B63" s="142"/>
      <c r="C63" s="135"/>
      <c r="D63" s="136"/>
      <c r="E63" s="144"/>
      <c r="F63" s="144"/>
      <c r="G63" s="131"/>
      <c r="H63"/>
    </row>
    <row r="64" spans="1:8" ht="15" x14ac:dyDescent="0.25">
      <c r="A64" s="141" t="s">
        <v>71</v>
      </c>
      <c r="B64" s="142"/>
      <c r="C64" s="137" t="s">
        <v>85</v>
      </c>
      <c r="D64" s="138"/>
      <c r="E64" s="129">
        <v>42</v>
      </c>
      <c r="F64" s="129">
        <v>42</v>
      </c>
      <c r="G64" s="131">
        <f>'[7]на 31.12.2017 (факт)'!$L$10*100</f>
        <v>44.319373899919164</v>
      </c>
      <c r="H64"/>
    </row>
    <row r="65" spans="1:8" ht="15" x14ac:dyDescent="0.25">
      <c r="A65" s="141" t="s">
        <v>72</v>
      </c>
      <c r="B65" s="142"/>
      <c r="C65" s="137"/>
      <c r="D65" s="138"/>
      <c r="E65" s="129"/>
      <c r="F65" s="129"/>
      <c r="G65" s="131"/>
      <c r="H65"/>
    </row>
    <row r="66" spans="1:8" ht="15" x14ac:dyDescent="0.25">
      <c r="A66" s="141" t="s">
        <v>73</v>
      </c>
      <c r="B66" s="142"/>
      <c r="C66" s="137"/>
      <c r="D66" s="138"/>
      <c r="E66" s="129"/>
      <c r="F66" s="129"/>
      <c r="G66" s="131"/>
      <c r="H66"/>
    </row>
    <row r="67" spans="1:8" ht="15" x14ac:dyDescent="0.25">
      <c r="A67" s="141" t="s">
        <v>74</v>
      </c>
      <c r="B67" s="142"/>
      <c r="C67" s="137"/>
      <c r="D67" s="138"/>
      <c r="E67" s="129"/>
      <c r="F67" s="129"/>
      <c r="G67" s="131"/>
      <c r="H67"/>
    </row>
    <row r="68" spans="1:8" ht="15" x14ac:dyDescent="0.25">
      <c r="A68" s="141" t="s">
        <v>81</v>
      </c>
      <c r="B68" s="142"/>
      <c r="C68" s="137"/>
      <c r="D68" s="138"/>
      <c r="E68" s="129"/>
      <c r="F68" s="129"/>
      <c r="G68" s="131"/>
      <c r="H68"/>
    </row>
    <row r="69" spans="1:8" ht="15" x14ac:dyDescent="0.25">
      <c r="A69" s="141" t="s">
        <v>76</v>
      </c>
      <c r="B69" s="142"/>
      <c r="C69" s="137"/>
      <c r="D69" s="138"/>
      <c r="E69" s="129"/>
      <c r="F69" s="129"/>
      <c r="G69" s="131"/>
      <c r="H69"/>
    </row>
    <row r="70" spans="1:8" ht="15" x14ac:dyDescent="0.25">
      <c r="A70" s="141" t="s">
        <v>32</v>
      </c>
      <c r="B70" s="142"/>
      <c r="C70" s="139"/>
      <c r="D70" s="140"/>
      <c r="E70" s="130"/>
      <c r="F70" s="130"/>
      <c r="G70" s="132"/>
      <c r="H70"/>
    </row>
    <row r="72" spans="1:8" ht="12.75" x14ac:dyDescent="0.25">
      <c r="A72" s="103" t="s">
        <v>39</v>
      </c>
      <c r="B72" s="103"/>
      <c r="C72" s="103"/>
      <c r="D72" s="103"/>
    </row>
    <row r="73" spans="1:8" x14ac:dyDescent="0.25">
      <c r="A73" s="14"/>
      <c r="B73" s="14"/>
      <c r="C73" s="14"/>
      <c r="D73" s="14"/>
    </row>
    <row r="74" spans="1:8" x14ac:dyDescent="0.25">
      <c r="A74" s="148" t="s">
        <v>7</v>
      </c>
      <c r="B74" s="126" t="s">
        <v>83</v>
      </c>
      <c r="C74" s="127"/>
      <c r="D74" s="127"/>
      <c r="E74" s="127"/>
      <c r="F74" s="127"/>
      <c r="G74" s="128"/>
      <c r="H74" s="148" t="s">
        <v>12</v>
      </c>
    </row>
    <row r="75" spans="1:8" ht="19.5" customHeight="1" x14ac:dyDescent="0.25">
      <c r="A75" s="149"/>
      <c r="B75" s="148" t="s">
        <v>125</v>
      </c>
      <c r="C75" s="126" t="s">
        <v>127</v>
      </c>
      <c r="D75" s="127"/>
      <c r="E75" s="127"/>
      <c r="F75" s="127"/>
      <c r="G75" s="128"/>
      <c r="H75" s="149"/>
    </row>
    <row r="76" spans="1:8" ht="19.5" customHeight="1" x14ac:dyDescent="0.25">
      <c r="A76" s="150"/>
      <c r="B76" s="150"/>
      <c r="C76" s="15" t="s">
        <v>126</v>
      </c>
      <c r="D76" s="15" t="s">
        <v>120</v>
      </c>
      <c r="E76" s="15" t="s">
        <v>121</v>
      </c>
      <c r="F76" s="15" t="s">
        <v>122</v>
      </c>
      <c r="G76" s="15" t="s">
        <v>123</v>
      </c>
      <c r="H76" s="150"/>
    </row>
    <row r="77" spans="1:8" ht="22.5" x14ac:dyDescent="0.25">
      <c r="A77" s="12" t="s">
        <v>57</v>
      </c>
      <c r="B77" s="8">
        <f>E18/1.18</f>
        <v>134500</v>
      </c>
      <c r="C77" s="8">
        <f>SUM(D77:G77)</f>
        <v>158874.84899999999</v>
      </c>
      <c r="D77" s="8">
        <f>'[8]Проекты и мероприятия'!$Q$13*1000</f>
        <v>16441.082000000002</v>
      </c>
      <c r="E77" s="8">
        <f>[9]ИП!$AM$34-D77</f>
        <v>20697.079239999992</v>
      </c>
      <c r="F77" s="8">
        <f>'[10]Проекты и мероприятия'!Q13*1000-(D77+E77)</f>
        <v>95206.754014237318</v>
      </c>
      <c r="G77" s="8">
        <f>[11]итоговая!$N$27/1.18-(D77+E77+F77)</f>
        <v>26529.933745762683</v>
      </c>
      <c r="H77" s="100" t="s">
        <v>18</v>
      </c>
    </row>
    <row r="78" spans="1:8" ht="22.5" x14ac:dyDescent="0.25">
      <c r="A78" s="12" t="s">
        <v>58</v>
      </c>
      <c r="B78" s="8">
        <f>E19/1.18</f>
        <v>748.05084745762724</v>
      </c>
      <c r="C78" s="8">
        <f>SUM(D78:G78)</f>
        <v>1170</v>
      </c>
      <c r="D78" s="8"/>
      <c r="E78" s="8">
        <f>[11]итоговая!$N$33/1.18</f>
        <v>1170</v>
      </c>
      <c r="F78" s="8"/>
      <c r="G78" s="8"/>
      <c r="H78" s="101"/>
    </row>
    <row r="79" spans="1:8" ht="22.5" x14ac:dyDescent="0.25">
      <c r="A79" s="12" t="s">
        <v>30</v>
      </c>
      <c r="B79" s="8">
        <f>E20/1.18</f>
        <v>452.54237288135596</v>
      </c>
      <c r="C79" s="8">
        <f>SUM(D79:G79)</f>
        <v>0</v>
      </c>
      <c r="D79" s="8"/>
      <c r="E79" s="8"/>
      <c r="F79" s="8"/>
      <c r="G79" s="8"/>
      <c r="H79" s="101"/>
    </row>
    <row r="80" spans="1:8" ht="22.5" x14ac:dyDescent="0.25">
      <c r="A80" s="12" t="s">
        <v>65</v>
      </c>
      <c r="B80" s="8">
        <f>E21/1.18</f>
        <v>15488.135593220341</v>
      </c>
      <c r="C80" s="8">
        <f>SUM(D80:G80)</f>
        <v>0</v>
      </c>
      <c r="D80" s="8"/>
      <c r="E80" s="8"/>
      <c r="F80" s="8"/>
      <c r="G80" s="8"/>
      <c r="H80" s="101"/>
    </row>
    <row r="81" spans="1:8" x14ac:dyDescent="0.25">
      <c r="A81" s="12" t="s">
        <v>32</v>
      </c>
      <c r="B81" s="8">
        <f>E39/1.18</f>
        <v>67200</v>
      </c>
      <c r="C81" s="8">
        <f>SUM(D81:G81)</f>
        <v>51969.885999999999</v>
      </c>
      <c r="D81" s="8"/>
      <c r="E81" s="8">
        <f>[9]ИП!$AM$46</f>
        <v>236</v>
      </c>
      <c r="F81" s="8">
        <f>'[10]Проекты и мероприятия'!Q21*1000-(D81+E81)</f>
        <v>5367.3898305084749</v>
      </c>
      <c r="G81" s="8">
        <f>[11]итоговая!$N$54/1.18-(D81+E81+F81)</f>
        <v>46366.496169491526</v>
      </c>
      <c r="H81" s="101"/>
    </row>
    <row r="82" spans="1:8" x14ac:dyDescent="0.25">
      <c r="A82" s="13" t="s">
        <v>19</v>
      </c>
      <c r="B82" s="9">
        <f t="shared" ref="B82:G82" si="0">SUM(B77:B81)</f>
        <v>218388.72881355931</v>
      </c>
      <c r="C82" s="9">
        <f t="shared" si="0"/>
        <v>212014.73499999999</v>
      </c>
      <c r="D82" s="9">
        <f t="shared" si="0"/>
        <v>16441.082000000002</v>
      </c>
      <c r="E82" s="9">
        <f t="shared" si="0"/>
        <v>22103.079239999992</v>
      </c>
      <c r="F82" s="9">
        <f t="shared" si="0"/>
        <v>100574.14384474579</v>
      </c>
      <c r="G82" s="9">
        <f t="shared" si="0"/>
        <v>72896.429915254208</v>
      </c>
      <c r="H82" s="101"/>
    </row>
    <row r="83" spans="1:8" x14ac:dyDescent="0.25">
      <c r="A83" s="13" t="s">
        <v>124</v>
      </c>
      <c r="B83" s="9">
        <f>E41/1.18</f>
        <v>69884.393220338985</v>
      </c>
      <c r="C83" s="9">
        <f>[11]итоговая!$O$64/1.18</f>
        <v>72204.015119299991</v>
      </c>
      <c r="D83" s="31"/>
      <c r="E83" s="31"/>
      <c r="F83" s="31"/>
      <c r="G83" s="31"/>
      <c r="H83" s="102"/>
    </row>
    <row r="84" spans="1:8" ht="15" customHeight="1" x14ac:dyDescent="0.25"/>
    <row r="85" spans="1:8" ht="12.75" x14ac:dyDescent="0.25">
      <c r="A85" s="103" t="s">
        <v>40</v>
      </c>
      <c r="B85" s="103"/>
      <c r="C85" s="103"/>
      <c r="D85" s="103"/>
    </row>
    <row r="86" spans="1:8" x14ac:dyDescent="0.25">
      <c r="A86" s="14"/>
      <c r="B86" s="14"/>
      <c r="C86" s="14"/>
      <c r="D86" s="14"/>
    </row>
    <row r="87" spans="1:8" x14ac:dyDescent="0.25">
      <c r="A87" s="15" t="s">
        <v>13</v>
      </c>
      <c r="B87" s="126" t="s">
        <v>14</v>
      </c>
      <c r="C87" s="127"/>
      <c r="D87" s="127"/>
      <c r="E87" s="127"/>
      <c r="F87" s="127"/>
      <c r="G87" s="127"/>
      <c r="H87" s="128"/>
    </row>
    <row r="88" spans="1:8" x14ac:dyDescent="0.25">
      <c r="A88" s="18">
        <v>42941</v>
      </c>
      <c r="B88" s="177" t="s">
        <v>41</v>
      </c>
      <c r="C88" s="178"/>
      <c r="D88" s="178"/>
      <c r="E88" s="178"/>
      <c r="F88" s="178"/>
      <c r="G88" s="178"/>
      <c r="H88" s="179"/>
    </row>
    <row r="90" spans="1:8" s="19" customFormat="1" ht="11.25" customHeight="1" x14ac:dyDescent="0.25">
      <c r="A90" s="119" t="s">
        <v>49</v>
      </c>
      <c r="B90" s="119"/>
      <c r="C90" s="119"/>
      <c r="D90" s="119"/>
      <c r="E90" s="119"/>
      <c r="F90" s="119"/>
      <c r="G90" s="119"/>
      <c r="H90" s="119"/>
    </row>
    <row r="91" spans="1:8" s="19" customFormat="1" x14ac:dyDescent="0.25">
      <c r="A91" s="122" t="s">
        <v>48</v>
      </c>
      <c r="B91" s="122"/>
      <c r="C91" s="122"/>
      <c r="D91" s="122"/>
    </row>
    <row r="92" spans="1:8" s="19" customFormat="1" x14ac:dyDescent="0.25">
      <c r="A92" s="20"/>
      <c r="B92" s="20"/>
      <c r="C92" s="20"/>
      <c r="D92" s="20"/>
    </row>
    <row r="93" spans="1:8" s="19" customFormat="1" ht="11.25" customHeight="1" x14ac:dyDescent="0.25">
      <c r="A93" s="181" t="s">
        <v>92</v>
      </c>
      <c r="B93" s="181"/>
      <c r="C93" s="181"/>
      <c r="D93" s="181"/>
      <c r="E93" s="181"/>
      <c r="F93" s="181"/>
      <c r="G93" s="181"/>
      <c r="H93" s="181"/>
    </row>
    <row r="94" spans="1:8" s="19" customFormat="1" x14ac:dyDescent="0.25">
      <c r="A94" s="122" t="s">
        <v>50</v>
      </c>
      <c r="B94" s="122"/>
      <c r="C94" s="122"/>
      <c r="D94" s="122"/>
    </row>
    <row r="95" spans="1:8" s="19" customFormat="1" x14ac:dyDescent="0.25"/>
    <row r="96" spans="1:8" s="19" customFormat="1" ht="14.25" customHeight="1" x14ac:dyDescent="0.25">
      <c r="A96" s="119" t="s">
        <v>56</v>
      </c>
      <c r="B96" s="119"/>
      <c r="C96" s="119"/>
      <c r="D96" s="119"/>
      <c r="E96" s="119"/>
      <c r="F96" s="119"/>
      <c r="G96" s="119"/>
      <c r="H96" s="119"/>
    </row>
    <row r="97" spans="1:8" ht="49.5" customHeight="1" x14ac:dyDescent="0.25">
      <c r="A97" s="180" t="s">
        <v>84</v>
      </c>
      <c r="B97" s="180"/>
      <c r="C97" s="180"/>
      <c r="D97" s="180"/>
      <c r="E97" s="180"/>
      <c r="F97" s="180"/>
      <c r="G97" s="180"/>
      <c r="H97" s="180"/>
    </row>
    <row r="98" spans="1:8" ht="40.5" customHeight="1" x14ac:dyDescent="0.25">
      <c r="A98" s="119" t="s">
        <v>37</v>
      </c>
      <c r="B98" s="119"/>
      <c r="C98" s="119"/>
      <c r="D98" s="119"/>
      <c r="E98" s="119"/>
      <c r="F98" s="119"/>
      <c r="G98" s="119"/>
      <c r="H98" s="119"/>
    </row>
    <row r="99" spans="1:8" ht="42" customHeight="1" x14ac:dyDescent="0.25">
      <c r="A99" s="119" t="s">
        <v>38</v>
      </c>
      <c r="B99" s="119"/>
      <c r="C99" s="119"/>
      <c r="D99" s="119"/>
      <c r="E99" s="119"/>
      <c r="F99" s="119"/>
      <c r="G99" s="119"/>
      <c r="H99" s="119"/>
    </row>
  </sheetData>
  <mergeCells count="108">
    <mergeCell ref="A50:B50"/>
    <mergeCell ref="A51:B51"/>
    <mergeCell ref="A52:B52"/>
    <mergeCell ref="A53:B53"/>
    <mergeCell ref="A70:B70"/>
    <mergeCell ref="A57:B57"/>
    <mergeCell ref="B88:H88"/>
    <mergeCell ref="B87:H87"/>
    <mergeCell ref="A99:H99"/>
    <mergeCell ref="A98:H98"/>
    <mergeCell ref="A97:H97"/>
    <mergeCell ref="A96:H96"/>
    <mergeCell ref="A93:H93"/>
    <mergeCell ref="A90:H90"/>
    <mergeCell ref="A65:B65"/>
    <mergeCell ref="A66:B66"/>
    <mergeCell ref="A67:B67"/>
    <mergeCell ref="A68:B68"/>
    <mergeCell ref="A69:B69"/>
    <mergeCell ref="H77:H83"/>
    <mergeCell ref="B74:G74"/>
    <mergeCell ref="B75:B76"/>
    <mergeCell ref="C75:G75"/>
    <mergeCell ref="H74:H76"/>
    <mergeCell ref="A11:B11"/>
    <mergeCell ref="C11:G11"/>
    <mergeCell ref="A12:B12"/>
    <mergeCell ref="C12:G12"/>
    <mergeCell ref="G16:G17"/>
    <mergeCell ref="E16:F16"/>
    <mergeCell ref="G18:G41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38:D38"/>
    <mergeCell ref="A39:D39"/>
    <mergeCell ref="A40:D40"/>
    <mergeCell ref="A41:D41"/>
    <mergeCell ref="A33:D33"/>
    <mergeCell ref="A34:D34"/>
    <mergeCell ref="A35:D35"/>
    <mergeCell ref="C8:G8"/>
    <mergeCell ref="A9:B9"/>
    <mergeCell ref="C9:G9"/>
    <mergeCell ref="A10:B10"/>
    <mergeCell ref="C10:G10"/>
    <mergeCell ref="A1:G1"/>
    <mergeCell ref="A3:G3"/>
    <mergeCell ref="A4:G4"/>
    <mergeCell ref="A5:G5"/>
    <mergeCell ref="A7:B7"/>
    <mergeCell ref="C7:G7"/>
    <mergeCell ref="A8:B8"/>
    <mergeCell ref="G53:G56"/>
    <mergeCell ref="G47:G52"/>
    <mergeCell ref="G45:G46"/>
    <mergeCell ref="E47:E52"/>
    <mergeCell ref="E45:F45"/>
    <mergeCell ref="F47:F52"/>
    <mergeCell ref="E53:E56"/>
    <mergeCell ref="F53:F56"/>
    <mergeCell ref="C47:D52"/>
    <mergeCell ref="C53:D56"/>
    <mergeCell ref="C45:D46"/>
    <mergeCell ref="A47:B47"/>
    <mergeCell ref="A48:B48"/>
    <mergeCell ref="A72:D72"/>
    <mergeCell ref="A85:D85"/>
    <mergeCell ref="A74:A76"/>
    <mergeCell ref="A91:D91"/>
    <mergeCell ref="A94:D94"/>
    <mergeCell ref="A14:D14"/>
    <mergeCell ref="A43:D43"/>
    <mergeCell ref="A18:D18"/>
    <mergeCell ref="A19:D19"/>
    <mergeCell ref="A20:D20"/>
    <mergeCell ref="A21:D21"/>
    <mergeCell ref="A22:D22"/>
    <mergeCell ref="A16:D17"/>
    <mergeCell ref="A45:B46"/>
    <mergeCell ref="A36:D36"/>
    <mergeCell ref="A37:D37"/>
    <mergeCell ref="A54:B54"/>
    <mergeCell ref="A55:B55"/>
    <mergeCell ref="A56:B56"/>
    <mergeCell ref="A58:B58"/>
    <mergeCell ref="A59:B59"/>
    <mergeCell ref="A49:B49"/>
    <mergeCell ref="F64:F70"/>
    <mergeCell ref="G64:G70"/>
    <mergeCell ref="C57:D63"/>
    <mergeCell ref="C64:D70"/>
    <mergeCell ref="A60:B60"/>
    <mergeCell ref="A61:B61"/>
    <mergeCell ref="A62:B62"/>
    <mergeCell ref="A63:B63"/>
    <mergeCell ref="A64:B64"/>
    <mergeCell ref="E57:E63"/>
    <mergeCell ref="F57:F63"/>
    <mergeCell ref="E64:E70"/>
    <mergeCell ref="G57:G63"/>
  </mergeCells>
  <conditionalFormatting sqref="E18:F39">
    <cfRule type="cellIs" dxfId="4" priority="2" operator="equal">
      <formula>0</formula>
    </cfRule>
  </conditionalFormatting>
  <conditionalFormatting sqref="D77:G81">
    <cfRule type="cellIs" dxfId="3" priority="1" operator="equal">
      <formula>0</formula>
    </cfRule>
  </conditionalFormatting>
  <hyperlinks>
    <hyperlink ref="A91:D91" r:id="rId1" display="https://law.admtyumen.ru/law/view.htm?id=275186@egDocs"/>
    <hyperlink ref="A94:D94" r:id="rId2" display="https://law.admtyumen.ru/law/view.htm?id=289043@egDocs"/>
  </hyperlinks>
  <pageMargins left="0.39370078740157483" right="0.39370078740157483" top="0.39370078740157483" bottom="0.39370078740157483" header="0.31496062992125984" footer="0.31496062992125984"/>
  <pageSetup paperSize="9" scale="81" fitToHeight="0" orientation="landscape" r:id="rId3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130"/>
  <sheetViews>
    <sheetView zoomScaleNormal="100" workbookViewId="0">
      <selection sqref="A1:G1"/>
    </sheetView>
  </sheetViews>
  <sheetFormatPr defaultRowHeight="11.25" x14ac:dyDescent="0.25"/>
  <cols>
    <col min="1" max="1" width="62" style="5" customWidth="1"/>
    <col min="2" max="8" width="19.7109375" style="5" customWidth="1"/>
    <col min="9" max="16384" width="9.140625" style="5"/>
  </cols>
  <sheetData>
    <row r="1" spans="1:7" ht="29.25" customHeight="1" x14ac:dyDescent="0.25">
      <c r="A1" s="169" t="s">
        <v>0</v>
      </c>
      <c r="B1" s="169"/>
      <c r="C1" s="169"/>
      <c r="D1" s="169"/>
      <c r="E1" s="169"/>
      <c r="F1" s="169"/>
      <c r="G1" s="169"/>
    </row>
    <row r="2" spans="1:7" x14ac:dyDescent="0.25">
      <c r="C2" s="7"/>
    </row>
    <row r="3" spans="1:7" x14ac:dyDescent="0.25">
      <c r="A3" s="112" t="s">
        <v>15</v>
      </c>
      <c r="B3" s="112"/>
      <c r="C3" s="112"/>
      <c r="D3" s="112"/>
      <c r="E3" s="112"/>
      <c r="F3" s="112"/>
      <c r="G3" s="112"/>
    </row>
    <row r="4" spans="1:7" x14ac:dyDescent="0.25">
      <c r="A4" s="170" t="s">
        <v>82</v>
      </c>
      <c r="B4" s="170"/>
      <c r="C4" s="170"/>
      <c r="D4" s="170"/>
      <c r="E4" s="170"/>
      <c r="F4" s="170"/>
      <c r="G4" s="170"/>
    </row>
    <row r="5" spans="1:7" x14ac:dyDescent="0.25">
      <c r="A5" s="114" t="s">
        <v>22</v>
      </c>
      <c r="B5" s="114"/>
      <c r="C5" s="114"/>
      <c r="D5" s="114"/>
      <c r="E5" s="114"/>
      <c r="F5" s="114"/>
      <c r="G5" s="114"/>
    </row>
    <row r="6" spans="1:7" x14ac:dyDescent="0.25">
      <c r="A6" s="25"/>
      <c r="B6" s="25"/>
    </row>
    <row r="7" spans="1:7" ht="24.75" customHeight="1" x14ac:dyDescent="0.25">
      <c r="A7" s="167" t="s">
        <v>1</v>
      </c>
      <c r="B7" s="168"/>
      <c r="C7" s="115" t="s">
        <v>89</v>
      </c>
      <c r="D7" s="116"/>
      <c r="E7" s="116"/>
      <c r="F7" s="116"/>
      <c r="G7" s="117"/>
    </row>
    <row r="8" spans="1:7" ht="11.25" customHeight="1" x14ac:dyDescent="0.25">
      <c r="A8" s="167" t="s">
        <v>2</v>
      </c>
      <c r="B8" s="168"/>
      <c r="C8" s="115" t="s">
        <v>90</v>
      </c>
      <c r="D8" s="116"/>
      <c r="E8" s="116"/>
      <c r="F8" s="116"/>
      <c r="G8" s="117"/>
    </row>
    <row r="9" spans="1:7" ht="30" customHeight="1" x14ac:dyDescent="0.25">
      <c r="A9" s="167" t="s">
        <v>3</v>
      </c>
      <c r="B9" s="168"/>
      <c r="C9" s="115" t="s">
        <v>80</v>
      </c>
      <c r="D9" s="116"/>
      <c r="E9" s="116"/>
      <c r="F9" s="116"/>
      <c r="G9" s="117"/>
    </row>
    <row r="10" spans="1:7" ht="33.75" customHeight="1" x14ac:dyDescent="0.25">
      <c r="A10" s="167" t="s">
        <v>4</v>
      </c>
      <c r="B10" s="168"/>
      <c r="C10" s="115" t="s">
        <v>27</v>
      </c>
      <c r="D10" s="116"/>
      <c r="E10" s="116"/>
      <c r="F10" s="116"/>
      <c r="G10" s="117"/>
    </row>
    <row r="11" spans="1:7" x14ac:dyDescent="0.25">
      <c r="A11" s="167" t="s">
        <v>5</v>
      </c>
      <c r="B11" s="168"/>
      <c r="C11" s="115" t="s">
        <v>23</v>
      </c>
      <c r="D11" s="116"/>
      <c r="E11" s="116"/>
      <c r="F11" s="116"/>
      <c r="G11" s="117"/>
    </row>
    <row r="12" spans="1:7" ht="11.25" customHeight="1" x14ac:dyDescent="0.25">
      <c r="A12" s="167" t="s">
        <v>6</v>
      </c>
      <c r="B12" s="168"/>
      <c r="C12" s="115" t="s">
        <v>95</v>
      </c>
      <c r="D12" s="116"/>
      <c r="E12" s="116"/>
      <c r="F12" s="116"/>
      <c r="G12" s="117"/>
    </row>
    <row r="14" spans="1:7" x14ac:dyDescent="0.25">
      <c r="A14" s="103" t="s">
        <v>16</v>
      </c>
      <c r="B14" s="103"/>
      <c r="C14" s="103"/>
      <c r="D14" s="103"/>
      <c r="E14" s="103"/>
      <c r="F14" s="103"/>
      <c r="G14" s="103"/>
    </row>
    <row r="15" spans="1:7" x14ac:dyDescent="0.25">
      <c r="A15" s="14"/>
      <c r="B15" s="14"/>
      <c r="C15" s="14"/>
      <c r="D15" s="14"/>
    </row>
    <row r="16" spans="1:7" s="11" customFormat="1" x14ac:dyDescent="0.25">
      <c r="A16" s="148" t="s">
        <v>7</v>
      </c>
      <c r="B16" s="126" t="s">
        <v>115</v>
      </c>
      <c r="C16" s="127"/>
      <c r="D16" s="127"/>
      <c r="E16" s="128"/>
      <c r="F16" s="148" t="s">
        <v>8</v>
      </c>
    </row>
    <row r="17" spans="1:7" s="11" customFormat="1" x14ac:dyDescent="0.25">
      <c r="A17" s="150"/>
      <c r="B17" s="15" t="s">
        <v>116</v>
      </c>
      <c r="C17" s="15" t="s">
        <v>117</v>
      </c>
      <c r="D17" s="15" t="s">
        <v>118</v>
      </c>
      <c r="E17" s="15" t="s">
        <v>119</v>
      </c>
      <c r="F17" s="150"/>
    </row>
    <row r="18" spans="1:7" ht="22.5" x14ac:dyDescent="0.25">
      <c r="A18" s="12" t="s">
        <v>97</v>
      </c>
      <c r="B18" s="8">
        <f>[11]итоговая!$L$27</f>
        <v>158710</v>
      </c>
      <c r="C18" s="8">
        <f>[11]итоговая!$P$27</f>
        <v>33866</v>
      </c>
      <c r="D18" s="8">
        <f>[11]итоговая!$R$27</f>
        <v>67142</v>
      </c>
      <c r="E18" s="8"/>
      <c r="F18" s="100" t="s">
        <v>18</v>
      </c>
      <c r="G18" s="27"/>
    </row>
    <row r="19" spans="1:7" ht="15" customHeight="1" x14ac:dyDescent="0.25">
      <c r="A19" s="12" t="s">
        <v>69</v>
      </c>
      <c r="B19" s="8"/>
      <c r="C19" s="8"/>
      <c r="D19" s="8"/>
      <c r="E19" s="8">
        <f>[11]итоговая!$T$30</f>
        <v>5193.63</v>
      </c>
      <c r="F19" s="101"/>
      <c r="G19" s="27"/>
    </row>
    <row r="20" spans="1:7" ht="33.75" x14ac:dyDescent="0.25">
      <c r="A20" s="12" t="s">
        <v>98</v>
      </c>
      <c r="B20" s="8"/>
      <c r="C20" s="8">
        <f>[11]итоговая!$P$31</f>
        <v>23946.00633</v>
      </c>
      <c r="D20" s="8">
        <f>[11]итоговая!$R$31</f>
        <v>1298</v>
      </c>
      <c r="E20" s="8"/>
      <c r="F20" s="101"/>
      <c r="G20" s="27"/>
    </row>
    <row r="21" spans="1:7" ht="22.5" x14ac:dyDescent="0.25">
      <c r="A21" s="12" t="s">
        <v>96</v>
      </c>
      <c r="B21" s="8"/>
      <c r="C21" s="8">
        <f>[11]итоговая!$P$32</f>
        <v>12960.14414</v>
      </c>
      <c r="D21" s="8">
        <f>[11]итоговая!$R$32</f>
        <v>13478.549905600001</v>
      </c>
      <c r="E21" s="8">
        <f>[11]итоговая!$T$32</f>
        <v>14017.691901824001</v>
      </c>
      <c r="F21" s="101"/>
      <c r="G21" s="27"/>
    </row>
    <row r="22" spans="1:7" ht="22.5" x14ac:dyDescent="0.25">
      <c r="A22" s="12" t="s">
        <v>29</v>
      </c>
      <c r="B22" s="8">
        <f>[11]итоговая!$L$33</f>
        <v>882.7</v>
      </c>
      <c r="C22" s="8">
        <f>[11]итоговая!$P$33</f>
        <v>12340.439999999999</v>
      </c>
      <c r="D22" s="8"/>
      <c r="E22" s="8"/>
      <c r="F22" s="101"/>
      <c r="G22" s="27"/>
    </row>
    <row r="23" spans="1:7" ht="22.5" x14ac:dyDescent="0.25">
      <c r="A23" s="12" t="s">
        <v>99</v>
      </c>
      <c r="B23" s="8"/>
      <c r="C23" s="8">
        <f>[11]итоговая!$P$34</f>
        <v>10040.23414</v>
      </c>
      <c r="D23" s="8">
        <f>[11]итоговая!$R$34</f>
        <v>10148.4602</v>
      </c>
      <c r="E23" s="8"/>
      <c r="F23" s="101"/>
      <c r="G23" s="27"/>
    </row>
    <row r="24" spans="1:7" ht="22.5" x14ac:dyDescent="0.25">
      <c r="A24" s="12" t="s">
        <v>100</v>
      </c>
      <c r="B24" s="8"/>
      <c r="C24" s="8">
        <f>[11]итоговая!$P$35</f>
        <v>16120.094459999998</v>
      </c>
      <c r="D24" s="8">
        <f>[11]итоговая!$R$35</f>
        <v>7007.8040000000001</v>
      </c>
      <c r="E24" s="8">
        <f>[11]итоговая!$T$35</f>
        <v>7288.1161600000005</v>
      </c>
      <c r="F24" s="101"/>
      <c r="G24" s="27"/>
    </row>
    <row r="25" spans="1:7" ht="15" customHeight="1" x14ac:dyDescent="0.25">
      <c r="A25" s="12" t="s">
        <v>101</v>
      </c>
      <c r="B25" s="8"/>
      <c r="C25" s="8">
        <f>[11]итоговая!$P$36</f>
        <v>47589.399999999994</v>
      </c>
      <c r="D25" s="8">
        <f>[11]итоговая!$R$36</f>
        <v>31297.788</v>
      </c>
      <c r="E25" s="8"/>
      <c r="F25" s="101"/>
      <c r="G25" s="27"/>
    </row>
    <row r="26" spans="1:7" ht="22.5" x14ac:dyDescent="0.25">
      <c r="A26" s="12" t="s">
        <v>102</v>
      </c>
      <c r="B26" s="8"/>
      <c r="C26" s="8"/>
      <c r="D26" s="8">
        <f>[11]итоговая!$R$37</f>
        <v>6160.78</v>
      </c>
      <c r="E26" s="8"/>
      <c r="F26" s="101"/>
      <c r="G26" s="27"/>
    </row>
    <row r="27" spans="1:7" ht="22.5" x14ac:dyDescent="0.25">
      <c r="A27" s="12" t="s">
        <v>103</v>
      </c>
      <c r="B27" s="8"/>
      <c r="C27" s="8">
        <f>[11]итоговая!$P$38</f>
        <v>31836.840139999997</v>
      </c>
      <c r="D27" s="8"/>
      <c r="E27" s="8"/>
      <c r="F27" s="101"/>
      <c r="G27" s="27"/>
    </row>
    <row r="28" spans="1:7" ht="45" x14ac:dyDescent="0.25">
      <c r="A28" s="12" t="s">
        <v>104</v>
      </c>
      <c r="B28" s="8"/>
      <c r="C28" s="8">
        <f>[11]итоговая!$P$39</f>
        <v>2124</v>
      </c>
      <c r="D28" s="8">
        <f>[11]итоговая!$R$39</f>
        <v>5009.9259999999995</v>
      </c>
      <c r="E28" s="8"/>
      <c r="F28" s="101"/>
      <c r="G28" s="27"/>
    </row>
    <row r="29" spans="1:7" x14ac:dyDescent="0.25">
      <c r="A29" s="12" t="s">
        <v>76</v>
      </c>
      <c r="B29" s="8"/>
      <c r="C29" s="8">
        <f>[11]итоговая!$P$40</f>
        <v>2448.5</v>
      </c>
      <c r="D29" s="8">
        <f>[11]итоговая!$R$40</f>
        <v>21387.727739999998</v>
      </c>
      <c r="E29" s="8"/>
      <c r="F29" s="101"/>
      <c r="G29" s="27"/>
    </row>
    <row r="30" spans="1:7" ht="15" customHeight="1" x14ac:dyDescent="0.25">
      <c r="A30" s="12" t="s">
        <v>30</v>
      </c>
      <c r="B30" s="8">
        <f>[11]итоговая!$L$41</f>
        <v>534</v>
      </c>
      <c r="C30" s="8"/>
      <c r="D30" s="8"/>
      <c r="E30" s="8"/>
      <c r="F30" s="101"/>
      <c r="G30" s="27"/>
    </row>
    <row r="31" spans="1:7" ht="22.5" x14ac:dyDescent="0.25">
      <c r="A31" s="12" t="s">
        <v>65</v>
      </c>
      <c r="B31" s="8">
        <f>[11]итоговая!$L$42</f>
        <v>18276</v>
      </c>
      <c r="C31" s="8">
        <f>[11]итоговая!$P$42</f>
        <v>19102.901999999998</v>
      </c>
      <c r="D31" s="8"/>
      <c r="E31" s="8"/>
      <c r="F31" s="101"/>
      <c r="G31" s="27"/>
    </row>
    <row r="32" spans="1:7" ht="22.5" x14ac:dyDescent="0.25">
      <c r="A32" s="12" t="s">
        <v>105</v>
      </c>
      <c r="B32" s="8"/>
      <c r="C32" s="8"/>
      <c r="D32" s="8"/>
      <c r="E32" s="8">
        <f>[11]итоговая!T43</f>
        <v>10051.00164</v>
      </c>
      <c r="F32" s="101"/>
      <c r="G32" s="27"/>
    </row>
    <row r="33" spans="1:7" ht="33.75" x14ac:dyDescent="0.25">
      <c r="A33" s="12" t="s">
        <v>106</v>
      </c>
      <c r="B33" s="8"/>
      <c r="C33" s="8"/>
      <c r="D33" s="8"/>
      <c r="E33" s="8">
        <f>[11]итоговая!T44</f>
        <v>1414.3806624000001</v>
      </c>
      <c r="F33" s="101"/>
      <c r="G33" s="27"/>
    </row>
    <row r="34" spans="1:7" ht="15" customHeight="1" x14ac:dyDescent="0.25">
      <c r="A34" s="12" t="s">
        <v>107</v>
      </c>
      <c r="B34" s="8"/>
      <c r="C34" s="8"/>
      <c r="D34" s="8"/>
      <c r="E34" s="8">
        <f>[11]итоговая!T45</f>
        <v>708</v>
      </c>
      <c r="F34" s="101"/>
      <c r="G34" s="27"/>
    </row>
    <row r="35" spans="1:7" ht="15" customHeight="1" x14ac:dyDescent="0.25">
      <c r="A35" s="12" t="s">
        <v>108</v>
      </c>
      <c r="B35" s="8"/>
      <c r="C35" s="8">
        <f>[11]итоговая!P46</f>
        <v>7595.66</v>
      </c>
      <c r="D35" s="8"/>
      <c r="E35" s="8"/>
      <c r="F35" s="101"/>
      <c r="G35" s="27"/>
    </row>
    <row r="36" spans="1:7" ht="22.5" x14ac:dyDescent="0.25">
      <c r="A36" s="12" t="s">
        <v>109</v>
      </c>
      <c r="B36" s="8"/>
      <c r="C36" s="8">
        <f>[11]итоговая!P47</f>
        <v>247.79999999999998</v>
      </c>
      <c r="D36" s="8">
        <f>[11]итоговая!R47</f>
        <v>46020</v>
      </c>
      <c r="E36" s="8"/>
      <c r="F36" s="101"/>
      <c r="G36" s="27"/>
    </row>
    <row r="37" spans="1:7" ht="22.5" x14ac:dyDescent="0.25">
      <c r="A37" s="12" t="s">
        <v>110</v>
      </c>
      <c r="B37" s="8"/>
      <c r="C37" s="8">
        <f>[11]итоговая!P48</f>
        <v>189.98</v>
      </c>
      <c r="D37" s="8">
        <f>[11]итоговая!R48</f>
        <v>25960</v>
      </c>
      <c r="E37" s="8"/>
      <c r="F37" s="101"/>
      <c r="G37" s="27"/>
    </row>
    <row r="38" spans="1:7" ht="45" x14ac:dyDescent="0.25">
      <c r="A38" s="12" t="s">
        <v>111</v>
      </c>
      <c r="B38" s="8"/>
      <c r="C38" s="8">
        <f>[11]итоговая!P49</f>
        <v>2124</v>
      </c>
      <c r="D38" s="8">
        <f>[11]итоговая!R49</f>
        <v>9846.6280000000006</v>
      </c>
      <c r="E38" s="8"/>
      <c r="F38" s="101"/>
      <c r="G38" s="27"/>
    </row>
    <row r="39" spans="1:7" ht="22.5" x14ac:dyDescent="0.25">
      <c r="A39" s="12" t="s">
        <v>112</v>
      </c>
      <c r="B39" s="8"/>
      <c r="C39" s="8">
        <f>[11]итоговая!P50</f>
        <v>32949.989600000001</v>
      </c>
      <c r="D39" s="8"/>
      <c r="E39" s="8"/>
      <c r="F39" s="101"/>
      <c r="G39" s="27"/>
    </row>
    <row r="40" spans="1:7" ht="15" customHeight="1" x14ac:dyDescent="0.25">
      <c r="A40" s="12" t="s">
        <v>113</v>
      </c>
      <c r="B40" s="8"/>
      <c r="C40" s="8">
        <f>[11]итоговая!P51</f>
        <v>41519.094000000005</v>
      </c>
      <c r="D40" s="8"/>
      <c r="E40" s="8"/>
      <c r="F40" s="101"/>
      <c r="G40" s="27"/>
    </row>
    <row r="41" spans="1:7" ht="15" customHeight="1" x14ac:dyDescent="0.25">
      <c r="A41" s="12" t="s">
        <v>32</v>
      </c>
      <c r="B41" s="8">
        <f>[11]итоговая!$L$54</f>
        <v>79296</v>
      </c>
      <c r="C41" s="8">
        <v>0</v>
      </c>
      <c r="D41" s="8"/>
      <c r="E41" s="8"/>
      <c r="F41" s="101"/>
      <c r="G41" s="27"/>
    </row>
    <row r="42" spans="1:7" ht="15" customHeight="1" x14ac:dyDescent="0.25">
      <c r="A42" s="13" t="s">
        <v>19</v>
      </c>
      <c r="B42" s="9">
        <f>SUM(B18:B41)</f>
        <v>257698.7</v>
      </c>
      <c r="C42" s="9">
        <f>SUM(C18:C41)</f>
        <v>297001.08480999997</v>
      </c>
      <c r="D42" s="9">
        <f>SUM(D18:D41)</f>
        <v>244757.66384560001</v>
      </c>
      <c r="E42" s="9">
        <f>SUM(E18:E41)</f>
        <v>38672.820364224004</v>
      </c>
      <c r="F42" s="101"/>
    </row>
    <row r="43" spans="1:7" ht="15" customHeight="1" x14ac:dyDescent="0.25">
      <c r="A43" s="13" t="s">
        <v>124</v>
      </c>
      <c r="B43" s="9">
        <f>[11]итоговая!$M$64</f>
        <v>82463.584000000003</v>
      </c>
      <c r="C43" s="9">
        <f>[11]итоговая!$Q$64</f>
        <v>94833.125590558571</v>
      </c>
      <c r="D43" s="9">
        <f>[11]итоговая!$S$64</f>
        <v>79075.351610404789</v>
      </c>
      <c r="E43" s="9">
        <f>[11]итоговая!$U$64</f>
        <v>12698.919861758714</v>
      </c>
      <c r="F43" s="102"/>
    </row>
    <row r="45" spans="1:7" x14ac:dyDescent="0.25">
      <c r="A45" s="103" t="s">
        <v>17</v>
      </c>
      <c r="B45" s="103"/>
      <c r="C45" s="103"/>
      <c r="D45" s="103"/>
      <c r="E45" s="103"/>
      <c r="F45" s="103"/>
      <c r="G45" s="103"/>
    </row>
    <row r="46" spans="1:7" x14ac:dyDescent="0.25">
      <c r="A46" s="14"/>
      <c r="B46" s="14"/>
      <c r="C46" s="14"/>
      <c r="D46" s="14"/>
    </row>
    <row r="47" spans="1:7" ht="69.75" customHeight="1" x14ac:dyDescent="0.25">
      <c r="A47" s="148" t="s">
        <v>7</v>
      </c>
      <c r="B47" s="148" t="s">
        <v>9</v>
      </c>
      <c r="C47" s="126" t="s">
        <v>20</v>
      </c>
      <c r="D47" s="127"/>
      <c r="E47" s="127"/>
      <c r="F47" s="128"/>
      <c r="G47" s="26" t="s">
        <v>94</v>
      </c>
    </row>
    <row r="48" spans="1:7" x14ac:dyDescent="0.25">
      <c r="A48" s="150"/>
      <c r="B48" s="150"/>
      <c r="C48" s="15">
        <v>2017</v>
      </c>
      <c r="D48" s="15">
        <v>2018</v>
      </c>
      <c r="E48" s="15">
        <v>2019</v>
      </c>
      <c r="F48" s="15">
        <v>2020</v>
      </c>
      <c r="G48" s="15">
        <v>2017</v>
      </c>
    </row>
    <row r="49" spans="1:7" ht="11.25" customHeight="1" x14ac:dyDescent="0.25">
      <c r="A49" s="10" t="s">
        <v>33</v>
      </c>
      <c r="B49" s="186" t="s">
        <v>86</v>
      </c>
      <c r="C49" s="160">
        <v>146.4</v>
      </c>
      <c r="D49" s="143">
        <v>159.80000000000001</v>
      </c>
      <c r="E49" s="143">
        <v>159.5</v>
      </c>
      <c r="F49" s="143">
        <v>159.5</v>
      </c>
      <c r="G49" s="145">
        <f>('[6]ТТЭЦ-1 ДМ'!$E$36*0.9039*'[6]ТТЭЦ-1 ДМ'!$E$23+'[6]ТТЭЦ-1 НМ'!$E$36*0.975*'[6]ТТЭЦ-1 НМ'!$E$23)/('[6]ТТЭЦ-1 ДМ'!$E$23+'[6]ТТЭЦ-1 НМ'!$E$23)</f>
        <v>130.03242630902119</v>
      </c>
    </row>
    <row r="50" spans="1:7" ht="22.5" x14ac:dyDescent="0.25">
      <c r="A50" s="12" t="s">
        <v>97</v>
      </c>
      <c r="B50" s="187"/>
      <c r="C50" s="161"/>
      <c r="D50" s="144"/>
      <c r="E50" s="144"/>
      <c r="F50" s="144"/>
      <c r="G50" s="131"/>
    </row>
    <row r="51" spans="1:7" ht="33.75" x14ac:dyDescent="0.25">
      <c r="A51" s="12" t="s">
        <v>98</v>
      </c>
      <c r="B51" s="187"/>
      <c r="C51" s="161"/>
      <c r="D51" s="144"/>
      <c r="E51" s="144"/>
      <c r="F51" s="144"/>
      <c r="G51" s="131"/>
    </row>
    <row r="52" spans="1:7" ht="22.5" x14ac:dyDescent="0.25">
      <c r="A52" s="12" t="s">
        <v>96</v>
      </c>
      <c r="B52" s="187"/>
      <c r="C52" s="161"/>
      <c r="D52" s="144"/>
      <c r="E52" s="144"/>
      <c r="F52" s="144"/>
      <c r="G52" s="131"/>
    </row>
    <row r="53" spans="1:7" ht="22.5" x14ac:dyDescent="0.25">
      <c r="A53" s="12" t="s">
        <v>29</v>
      </c>
      <c r="B53" s="187"/>
      <c r="C53" s="161"/>
      <c r="D53" s="144"/>
      <c r="E53" s="144"/>
      <c r="F53" s="144"/>
      <c r="G53" s="131"/>
    </row>
    <row r="54" spans="1:7" ht="22.5" x14ac:dyDescent="0.25">
      <c r="A54" s="12" t="s">
        <v>99</v>
      </c>
      <c r="B54" s="187"/>
      <c r="C54" s="161"/>
      <c r="D54" s="144"/>
      <c r="E54" s="144"/>
      <c r="F54" s="144"/>
      <c r="G54" s="131"/>
    </row>
    <row r="55" spans="1:7" ht="22.5" x14ac:dyDescent="0.25">
      <c r="A55" s="12" t="s">
        <v>100</v>
      </c>
      <c r="B55" s="184" t="s">
        <v>85</v>
      </c>
      <c r="C55" s="144">
        <v>31</v>
      </c>
      <c r="D55" s="144">
        <v>38</v>
      </c>
      <c r="E55" s="144">
        <v>44</v>
      </c>
      <c r="F55" s="144">
        <v>48</v>
      </c>
      <c r="G55" s="131">
        <f>'[7]на 31.12.2017 (факт)'!$L$9*100</f>
        <v>34.703518093976058</v>
      </c>
    </row>
    <row r="56" spans="1:7" ht="22.5" x14ac:dyDescent="0.25">
      <c r="A56" s="12" t="s">
        <v>30</v>
      </c>
      <c r="B56" s="184"/>
      <c r="C56" s="144"/>
      <c r="D56" s="144"/>
      <c r="E56" s="144"/>
      <c r="F56" s="144"/>
      <c r="G56" s="131"/>
    </row>
    <row r="57" spans="1:7" ht="22.5" x14ac:dyDescent="0.25">
      <c r="A57" s="12" t="s">
        <v>105</v>
      </c>
      <c r="B57" s="184"/>
      <c r="C57" s="144"/>
      <c r="D57" s="144"/>
      <c r="E57" s="144"/>
      <c r="F57" s="144"/>
      <c r="G57" s="131"/>
    </row>
    <row r="58" spans="1:7" ht="33.75" x14ac:dyDescent="0.25">
      <c r="A58" s="12" t="s">
        <v>106</v>
      </c>
      <c r="B58" s="184"/>
      <c r="C58" s="144"/>
      <c r="D58" s="144"/>
      <c r="E58" s="144"/>
      <c r="F58" s="144"/>
      <c r="G58" s="131"/>
    </row>
    <row r="59" spans="1:7" ht="15" customHeight="1" x14ac:dyDescent="0.25">
      <c r="A59" s="12" t="s">
        <v>107</v>
      </c>
      <c r="B59" s="184"/>
      <c r="C59" s="144"/>
      <c r="D59" s="144"/>
      <c r="E59" s="144"/>
      <c r="F59" s="144"/>
      <c r="G59" s="131"/>
    </row>
    <row r="60" spans="1:7" ht="22.5" x14ac:dyDescent="0.25">
      <c r="A60" s="12" t="s">
        <v>109</v>
      </c>
      <c r="B60" s="184"/>
      <c r="C60" s="144"/>
      <c r="D60" s="144"/>
      <c r="E60" s="144"/>
      <c r="F60" s="144"/>
      <c r="G60" s="131"/>
    </row>
    <row r="61" spans="1:7" ht="15" customHeight="1" x14ac:dyDescent="0.25">
      <c r="A61" s="10" t="s">
        <v>34</v>
      </c>
      <c r="B61" s="182" t="s">
        <v>86</v>
      </c>
      <c r="C61" s="143">
        <v>149.30000000000001</v>
      </c>
      <c r="D61" s="143">
        <v>166.4</v>
      </c>
      <c r="E61" s="143">
        <v>166.4</v>
      </c>
      <c r="F61" s="143">
        <v>166.4</v>
      </c>
      <c r="G61" s="145">
        <f>'[6]ТТЭЦ-2'!$E$36*0.9079</f>
        <v>150.43682446799755</v>
      </c>
    </row>
    <row r="62" spans="1:7" x14ac:dyDescent="0.25">
      <c r="A62" s="12" t="s">
        <v>69</v>
      </c>
      <c r="B62" s="183"/>
      <c r="C62" s="144"/>
      <c r="D62" s="144"/>
      <c r="E62" s="144"/>
      <c r="F62" s="144"/>
      <c r="G62" s="131"/>
    </row>
    <row r="63" spans="1:7" x14ac:dyDescent="0.25">
      <c r="A63" s="12" t="s">
        <v>101</v>
      </c>
      <c r="B63" s="183"/>
      <c r="C63" s="144"/>
      <c r="D63" s="144"/>
      <c r="E63" s="144"/>
      <c r="F63" s="144"/>
      <c r="G63" s="131"/>
    </row>
    <row r="64" spans="1:7" ht="22.5" x14ac:dyDescent="0.25">
      <c r="A64" s="12" t="s">
        <v>102</v>
      </c>
      <c r="B64" s="183"/>
      <c r="C64" s="144"/>
      <c r="D64" s="144"/>
      <c r="E64" s="144"/>
      <c r="F64" s="144"/>
      <c r="G64" s="131"/>
    </row>
    <row r="65" spans="1:8" ht="22.5" x14ac:dyDescent="0.25">
      <c r="A65" s="12" t="s">
        <v>103</v>
      </c>
      <c r="B65" s="183"/>
      <c r="C65" s="144"/>
      <c r="D65" s="144"/>
      <c r="E65" s="144"/>
      <c r="F65" s="144"/>
      <c r="G65" s="131"/>
    </row>
    <row r="66" spans="1:8" ht="45" x14ac:dyDescent="0.25">
      <c r="A66" s="12" t="s">
        <v>104</v>
      </c>
      <c r="B66" s="183"/>
      <c r="C66" s="144"/>
      <c r="D66" s="144"/>
      <c r="E66" s="144"/>
      <c r="F66" s="144"/>
      <c r="G66" s="131"/>
    </row>
    <row r="67" spans="1:8" x14ac:dyDescent="0.25">
      <c r="A67" s="12" t="s">
        <v>76</v>
      </c>
      <c r="B67" s="183"/>
      <c r="C67" s="144"/>
      <c r="D67" s="144"/>
      <c r="E67" s="144"/>
      <c r="F67" s="144"/>
      <c r="G67" s="131"/>
    </row>
    <row r="68" spans="1:8" ht="22.5" x14ac:dyDescent="0.25">
      <c r="A68" s="12" t="s">
        <v>65</v>
      </c>
      <c r="B68" s="184" t="s">
        <v>85</v>
      </c>
      <c r="C68" s="129">
        <v>42</v>
      </c>
      <c r="D68" s="129">
        <v>48</v>
      </c>
      <c r="E68" s="129">
        <v>44</v>
      </c>
      <c r="F68" s="129">
        <v>48</v>
      </c>
      <c r="G68" s="131">
        <f>'[7]на 31.12.2017 (факт)'!$L$10*100</f>
        <v>44.319373899919164</v>
      </c>
    </row>
    <row r="69" spans="1:8" x14ac:dyDescent="0.25">
      <c r="A69" s="12" t="s">
        <v>108</v>
      </c>
      <c r="B69" s="184"/>
      <c r="C69" s="129"/>
      <c r="D69" s="129"/>
      <c r="E69" s="129"/>
      <c r="F69" s="129"/>
      <c r="G69" s="131"/>
    </row>
    <row r="70" spans="1:8" ht="22.5" x14ac:dyDescent="0.25">
      <c r="A70" s="12" t="s">
        <v>110</v>
      </c>
      <c r="B70" s="184"/>
      <c r="C70" s="129"/>
      <c r="D70" s="129"/>
      <c r="E70" s="129"/>
      <c r="F70" s="129"/>
      <c r="G70" s="131"/>
    </row>
    <row r="71" spans="1:8" ht="45" x14ac:dyDescent="0.25">
      <c r="A71" s="12" t="s">
        <v>111</v>
      </c>
      <c r="B71" s="184"/>
      <c r="C71" s="129"/>
      <c r="D71" s="129"/>
      <c r="E71" s="129"/>
      <c r="F71" s="129"/>
      <c r="G71" s="131"/>
    </row>
    <row r="72" spans="1:8" ht="22.5" x14ac:dyDescent="0.25">
      <c r="A72" s="12" t="s">
        <v>112</v>
      </c>
      <c r="B72" s="184"/>
      <c r="C72" s="129"/>
      <c r="D72" s="129"/>
      <c r="E72" s="129"/>
      <c r="F72" s="129"/>
      <c r="G72" s="131"/>
    </row>
    <row r="73" spans="1:8" x14ac:dyDescent="0.25">
      <c r="A73" s="12" t="s">
        <v>113</v>
      </c>
      <c r="B73" s="184"/>
      <c r="C73" s="129"/>
      <c r="D73" s="129"/>
      <c r="E73" s="129"/>
      <c r="F73" s="129"/>
      <c r="G73" s="131"/>
    </row>
    <row r="74" spans="1:8" x14ac:dyDescent="0.25">
      <c r="A74" s="12" t="s">
        <v>32</v>
      </c>
      <c r="B74" s="185"/>
      <c r="C74" s="130"/>
      <c r="D74" s="130"/>
      <c r="E74" s="130"/>
      <c r="F74" s="130"/>
      <c r="G74" s="132"/>
    </row>
    <row r="76" spans="1:8" ht="12.75" x14ac:dyDescent="0.25">
      <c r="A76" s="103" t="s">
        <v>39</v>
      </c>
      <c r="B76" s="103"/>
      <c r="C76" s="103"/>
      <c r="D76" s="103"/>
      <c r="E76" s="103"/>
      <c r="F76" s="103"/>
      <c r="G76" s="103"/>
      <c r="H76" s="103"/>
    </row>
    <row r="77" spans="1:8" x14ac:dyDescent="0.25">
      <c r="A77" s="14"/>
      <c r="B77" s="14"/>
      <c r="C77" s="14"/>
      <c r="D77" s="14"/>
    </row>
    <row r="78" spans="1:8" x14ac:dyDescent="0.25">
      <c r="A78" s="148" t="s">
        <v>7</v>
      </c>
      <c r="B78" s="126" t="s">
        <v>83</v>
      </c>
      <c r="C78" s="127"/>
      <c r="D78" s="127"/>
      <c r="E78" s="127"/>
      <c r="F78" s="127"/>
      <c r="G78" s="128"/>
      <c r="H78" s="148" t="s">
        <v>12</v>
      </c>
    </row>
    <row r="79" spans="1:8" ht="17.25" customHeight="1" x14ac:dyDescent="0.25">
      <c r="A79" s="149"/>
      <c r="B79" s="148" t="s">
        <v>125</v>
      </c>
      <c r="C79" s="126" t="s">
        <v>127</v>
      </c>
      <c r="D79" s="127"/>
      <c r="E79" s="127"/>
      <c r="F79" s="127"/>
      <c r="G79" s="128"/>
      <c r="H79" s="149"/>
    </row>
    <row r="80" spans="1:8" ht="17.25" customHeight="1" x14ac:dyDescent="0.25">
      <c r="A80" s="150"/>
      <c r="B80" s="150"/>
      <c r="C80" s="15" t="s">
        <v>126</v>
      </c>
      <c r="D80" s="15" t="s">
        <v>120</v>
      </c>
      <c r="E80" s="15" t="s">
        <v>121</v>
      </c>
      <c r="F80" s="15" t="s">
        <v>122</v>
      </c>
      <c r="G80" s="15" t="s">
        <v>123</v>
      </c>
      <c r="H80" s="150"/>
    </row>
    <row r="81" spans="1:9" ht="22.5" x14ac:dyDescent="0.25">
      <c r="A81" s="12" t="s">
        <v>57</v>
      </c>
      <c r="B81" s="8">
        <f>B18/1.18</f>
        <v>134500</v>
      </c>
      <c r="C81" s="8">
        <f>SUM(D81:G81)</f>
        <v>158874.84899999999</v>
      </c>
      <c r="D81" s="8">
        <f>утв.25.07.2017!D77</f>
        <v>16441.082000000002</v>
      </c>
      <c r="E81" s="8">
        <f>утв.25.07.2017!E77</f>
        <v>20697.079239999992</v>
      </c>
      <c r="F81" s="8">
        <f>утв.25.07.2017!F77</f>
        <v>95206.754014237318</v>
      </c>
      <c r="G81" s="8">
        <f>утв.25.07.2017!G77</f>
        <v>26529.933745762683</v>
      </c>
      <c r="H81" s="100" t="s">
        <v>18</v>
      </c>
      <c r="I81" s="27"/>
    </row>
    <row r="82" spans="1:9" ht="22.5" x14ac:dyDescent="0.25">
      <c r="A82" s="12" t="s">
        <v>58</v>
      </c>
      <c r="B82" s="8">
        <f>B22/1.18</f>
        <v>748.05084745762724</v>
      </c>
      <c r="C82" s="8">
        <f>SUM(D82:G82)</f>
        <v>1170</v>
      </c>
      <c r="D82" s="8"/>
      <c r="E82" s="8">
        <f>утв.25.07.2017!E78</f>
        <v>1170</v>
      </c>
      <c r="F82" s="8"/>
      <c r="G82" s="8"/>
      <c r="H82" s="101"/>
      <c r="I82" s="27"/>
    </row>
    <row r="83" spans="1:9" ht="15" customHeight="1" x14ac:dyDescent="0.25">
      <c r="A83" s="12" t="s">
        <v>30</v>
      </c>
      <c r="B83" s="8">
        <f>B30/1.18</f>
        <v>452.54237288135596</v>
      </c>
      <c r="C83" s="8">
        <f>SUM(D83:G83)</f>
        <v>0</v>
      </c>
      <c r="D83" s="8"/>
      <c r="E83" s="8"/>
      <c r="F83" s="8"/>
      <c r="G83" s="8"/>
      <c r="H83" s="101"/>
      <c r="I83" s="27"/>
    </row>
    <row r="84" spans="1:9" ht="22.5" x14ac:dyDescent="0.25">
      <c r="A84" s="12" t="s">
        <v>65</v>
      </c>
      <c r="B84" s="8">
        <f>B31/1.18</f>
        <v>15488.135593220341</v>
      </c>
      <c r="C84" s="8">
        <f>SUM(D84:G84)</f>
        <v>0</v>
      </c>
      <c r="D84" s="8"/>
      <c r="E84" s="8"/>
      <c r="F84" s="8"/>
      <c r="G84" s="8"/>
      <c r="H84" s="101"/>
      <c r="I84" s="27"/>
    </row>
    <row r="85" spans="1:9" ht="15" customHeight="1" x14ac:dyDescent="0.25">
      <c r="A85" s="12" t="s">
        <v>32</v>
      </c>
      <c r="B85" s="8">
        <f>B41/1.18</f>
        <v>67200</v>
      </c>
      <c r="C85" s="8">
        <f>SUM(D85:G85)</f>
        <v>51969.885999999999</v>
      </c>
      <c r="D85" s="8"/>
      <c r="E85" s="8">
        <f>утв.25.07.2017!E81</f>
        <v>236</v>
      </c>
      <c r="F85" s="8">
        <f>утв.25.07.2017!F81</f>
        <v>5367.3898305084749</v>
      </c>
      <c r="G85" s="8">
        <f>утв.25.07.2017!G81</f>
        <v>46366.496169491526</v>
      </c>
      <c r="H85" s="101"/>
      <c r="I85" s="27"/>
    </row>
    <row r="86" spans="1:9" ht="15" customHeight="1" x14ac:dyDescent="0.25">
      <c r="A86" s="13" t="s">
        <v>19</v>
      </c>
      <c r="B86" s="9">
        <f t="shared" ref="B86:G86" si="0">SUM(B81:B85)</f>
        <v>218388.72881355931</v>
      </c>
      <c r="C86" s="9">
        <f t="shared" si="0"/>
        <v>212014.73499999999</v>
      </c>
      <c r="D86" s="9">
        <f t="shared" si="0"/>
        <v>16441.082000000002</v>
      </c>
      <c r="E86" s="9">
        <f t="shared" si="0"/>
        <v>22103.079239999992</v>
      </c>
      <c r="F86" s="9">
        <f t="shared" si="0"/>
        <v>100574.14384474579</v>
      </c>
      <c r="G86" s="9">
        <f t="shared" si="0"/>
        <v>72896.429915254208</v>
      </c>
      <c r="H86" s="101"/>
    </row>
    <row r="87" spans="1:9" ht="15" customHeight="1" x14ac:dyDescent="0.25">
      <c r="A87" s="13" t="s">
        <v>124</v>
      </c>
      <c r="B87" s="9">
        <f>B43/1.18</f>
        <v>69884.393220338985</v>
      </c>
      <c r="C87" s="9">
        <f>[11]итоговая!$O$64/1.18</f>
        <v>72204.015119299991</v>
      </c>
      <c r="D87" s="31"/>
      <c r="E87" s="31"/>
      <c r="F87" s="31"/>
      <c r="G87" s="31"/>
      <c r="H87" s="102"/>
    </row>
    <row r="88" spans="1:9" x14ac:dyDescent="0.25">
      <c r="A88" s="14"/>
      <c r="B88" s="14"/>
      <c r="C88" s="14"/>
      <c r="D88" s="14"/>
    </row>
    <row r="89" spans="1:9" ht="22.5" customHeight="1" x14ac:dyDescent="0.25">
      <c r="A89" s="148" t="s">
        <v>7</v>
      </c>
      <c r="B89" s="126" t="s">
        <v>83</v>
      </c>
      <c r="C89" s="127"/>
      <c r="D89" s="127"/>
      <c r="E89" s="127"/>
      <c r="F89" s="127"/>
      <c r="G89" s="128"/>
      <c r="H89" s="148" t="s">
        <v>12</v>
      </c>
    </row>
    <row r="90" spans="1:9" ht="22.5" customHeight="1" x14ac:dyDescent="0.25">
      <c r="A90" s="149"/>
      <c r="B90" s="148" t="s">
        <v>128</v>
      </c>
      <c r="C90" s="126" t="s">
        <v>129</v>
      </c>
      <c r="D90" s="127"/>
      <c r="E90" s="127"/>
      <c r="F90" s="127"/>
      <c r="G90" s="128"/>
      <c r="H90" s="149"/>
    </row>
    <row r="91" spans="1:9" ht="22.5" customHeight="1" x14ac:dyDescent="0.25">
      <c r="A91" s="150"/>
      <c r="B91" s="150"/>
      <c r="C91" s="15" t="s">
        <v>126</v>
      </c>
      <c r="D91" s="15" t="s">
        <v>120</v>
      </c>
      <c r="E91" s="15" t="s">
        <v>121</v>
      </c>
      <c r="F91" s="15" t="s">
        <v>122</v>
      </c>
      <c r="G91" s="15" t="s">
        <v>123</v>
      </c>
      <c r="H91" s="150"/>
    </row>
    <row r="92" spans="1:9" ht="22.5" x14ac:dyDescent="0.25">
      <c r="A92" s="12" t="s">
        <v>97</v>
      </c>
      <c r="B92" s="8">
        <f>C18/1.18</f>
        <v>28700</v>
      </c>
      <c r="C92" s="8">
        <f>SUM(D92:G92)</f>
        <v>19181</v>
      </c>
      <c r="D92" s="8">
        <f>'[12]Проекты и мероприятия'!$Q$13*1000</f>
        <v>9813.0211999999992</v>
      </c>
      <c r="E92" s="8">
        <f>'[13]Проекты и мероприятия'!$Q$13*1000-D92</f>
        <v>9367.9788000000008</v>
      </c>
      <c r="F92" s="8"/>
      <c r="G92" s="8"/>
      <c r="H92" s="100" t="s">
        <v>18</v>
      </c>
    </row>
    <row r="93" spans="1:9" ht="33.75" x14ac:dyDescent="0.25">
      <c r="A93" s="12" t="s">
        <v>98</v>
      </c>
      <c r="B93" s="8">
        <f t="shared" ref="B93:B98" si="1">C20/1.18</f>
        <v>20293.225703389831</v>
      </c>
      <c r="C93" s="8">
        <f t="shared" ref="C93:C107" si="2">SUM(D93:G93)</f>
        <v>0</v>
      </c>
      <c r="D93" s="8"/>
      <c r="E93" s="8"/>
      <c r="F93" s="8"/>
      <c r="G93" s="8"/>
      <c r="H93" s="101"/>
    </row>
    <row r="94" spans="1:9" ht="22.5" x14ac:dyDescent="0.25">
      <c r="A94" s="12" t="s">
        <v>96</v>
      </c>
      <c r="B94" s="8">
        <f t="shared" si="1"/>
        <v>10983.173000000001</v>
      </c>
      <c r="C94" s="8">
        <f t="shared" si="2"/>
        <v>0</v>
      </c>
      <c r="D94" s="8"/>
      <c r="E94" s="8"/>
      <c r="F94" s="8"/>
      <c r="G94" s="8"/>
      <c r="H94" s="101"/>
    </row>
    <row r="95" spans="1:9" ht="22.5" x14ac:dyDescent="0.25">
      <c r="A95" s="12" t="s">
        <v>29</v>
      </c>
      <c r="B95" s="8">
        <f t="shared" si="1"/>
        <v>10458</v>
      </c>
      <c r="C95" s="8">
        <f t="shared" si="2"/>
        <v>7670</v>
      </c>
      <c r="D95" s="8">
        <f>'[12]Проекты и мероприятия'!$Q$16*1000</f>
        <v>3186.1350000000002</v>
      </c>
      <c r="E95" s="8">
        <f>'[13]Проекты и мероприятия'!$Q$16*1000-D95</f>
        <v>4483.8649999999998</v>
      </c>
      <c r="F95" s="8"/>
      <c r="G95" s="8"/>
      <c r="H95" s="101"/>
    </row>
    <row r="96" spans="1:9" ht="22.5" x14ac:dyDescent="0.25">
      <c r="A96" s="12" t="s">
        <v>99</v>
      </c>
      <c r="B96" s="8">
        <f t="shared" si="1"/>
        <v>8508.6730000000007</v>
      </c>
      <c r="C96" s="8">
        <f t="shared" si="2"/>
        <v>8508</v>
      </c>
      <c r="D96" s="8">
        <f>'[12]Проекты и мероприятия'!$Q$18*1000</f>
        <v>1168.4680000000001</v>
      </c>
      <c r="E96" s="8">
        <f>'[13]Проекты и мероприятия'!$Q$18*1000-D96</f>
        <v>7339.5320000000002</v>
      </c>
      <c r="F96" s="8"/>
      <c r="G96" s="8"/>
      <c r="H96" s="101"/>
    </row>
    <row r="97" spans="1:8" ht="22.5" x14ac:dyDescent="0.25">
      <c r="A97" s="12" t="s">
        <v>100</v>
      </c>
      <c r="B97" s="8">
        <f t="shared" si="1"/>
        <v>13661.097</v>
      </c>
      <c r="C97" s="8">
        <f t="shared" si="2"/>
        <v>477</v>
      </c>
      <c r="D97" s="8"/>
      <c r="E97" s="8">
        <f>'[13]Проекты и мероприятия'!$Q$19*1000-D97</f>
        <v>477</v>
      </c>
      <c r="F97" s="8"/>
      <c r="G97" s="8"/>
      <c r="H97" s="101"/>
    </row>
    <row r="98" spans="1:8" ht="15" customHeight="1" x14ac:dyDescent="0.25">
      <c r="A98" s="12" t="s">
        <v>101</v>
      </c>
      <c r="B98" s="8">
        <f t="shared" si="1"/>
        <v>40330</v>
      </c>
      <c r="C98" s="8">
        <f t="shared" si="2"/>
        <v>5404</v>
      </c>
      <c r="D98" s="8">
        <f>'[12]Проекты и мероприятия'!$Q$21*1000</f>
        <v>560.94200000000001</v>
      </c>
      <c r="E98" s="8">
        <f>'[13]Проекты и мероприятия'!$Q$21*1000-D98</f>
        <v>4843.058</v>
      </c>
      <c r="F98" s="8"/>
      <c r="G98" s="8"/>
      <c r="H98" s="101"/>
    </row>
    <row r="99" spans="1:8" ht="22.5" x14ac:dyDescent="0.25">
      <c r="A99" s="12" t="s">
        <v>103</v>
      </c>
      <c r="B99" s="8">
        <f>C27/1.18</f>
        <v>26980.373</v>
      </c>
      <c r="C99" s="8">
        <f t="shared" si="2"/>
        <v>0</v>
      </c>
      <c r="D99" s="8"/>
      <c r="E99" s="8"/>
      <c r="F99" s="8"/>
      <c r="G99" s="8"/>
      <c r="H99" s="101"/>
    </row>
    <row r="100" spans="1:8" ht="45" x14ac:dyDescent="0.25">
      <c r="A100" s="12" t="s">
        <v>104</v>
      </c>
      <c r="B100" s="8">
        <f>C28/1.18</f>
        <v>1800</v>
      </c>
      <c r="C100" s="8">
        <f t="shared" si="2"/>
        <v>450</v>
      </c>
      <c r="D100" s="8">
        <f>'[12]Проекты и мероприятия'!$Q$28*1000</f>
        <v>450</v>
      </c>
      <c r="E100" s="8">
        <f>'[13]Проекты и мероприятия'!$Q$28*1000-D100</f>
        <v>0</v>
      </c>
      <c r="F100" s="8"/>
      <c r="G100" s="8"/>
      <c r="H100" s="101"/>
    </row>
    <row r="101" spans="1:8" x14ac:dyDescent="0.25">
      <c r="A101" s="12" t="s">
        <v>76</v>
      </c>
      <c r="B101" s="8">
        <f>C29/1.18</f>
        <v>2075</v>
      </c>
      <c r="C101" s="8">
        <f t="shared" si="2"/>
        <v>0</v>
      </c>
      <c r="D101" s="8"/>
      <c r="E101" s="8"/>
      <c r="F101" s="8"/>
      <c r="G101" s="8"/>
      <c r="H101" s="101"/>
    </row>
    <row r="102" spans="1:8" ht="22.5" x14ac:dyDescent="0.25">
      <c r="A102" s="12" t="s">
        <v>65</v>
      </c>
      <c r="B102" s="8">
        <f>C31/1.18</f>
        <v>16188.9</v>
      </c>
      <c r="C102" s="8">
        <f t="shared" si="2"/>
        <v>1652.99</v>
      </c>
      <c r="D102" s="8"/>
      <c r="E102" s="8">
        <f>'[13]Проекты и мероприятия'!$Q$35*1000-D102</f>
        <v>1652.99</v>
      </c>
      <c r="F102" s="8"/>
      <c r="G102" s="8"/>
      <c r="H102" s="101"/>
    </row>
    <row r="103" spans="1:8" ht="15" customHeight="1" x14ac:dyDescent="0.25">
      <c r="A103" s="12" t="s">
        <v>108</v>
      </c>
      <c r="B103" s="8">
        <f t="shared" ref="B103:B108" si="3">C35/1.18</f>
        <v>6437</v>
      </c>
      <c r="C103" s="8">
        <f t="shared" si="2"/>
        <v>0</v>
      </c>
      <c r="D103" s="8"/>
      <c r="E103" s="8"/>
      <c r="F103" s="8"/>
      <c r="G103" s="8"/>
      <c r="H103" s="101"/>
    </row>
    <row r="104" spans="1:8" ht="22.5" x14ac:dyDescent="0.25">
      <c r="A104" s="12" t="s">
        <v>109</v>
      </c>
      <c r="B104" s="8">
        <f t="shared" si="3"/>
        <v>210</v>
      </c>
      <c r="C104" s="8">
        <f t="shared" si="2"/>
        <v>0</v>
      </c>
      <c r="D104" s="8"/>
      <c r="E104" s="8"/>
      <c r="F104" s="8"/>
      <c r="G104" s="8"/>
      <c r="H104" s="101"/>
    </row>
    <row r="105" spans="1:8" ht="22.5" x14ac:dyDescent="0.25">
      <c r="A105" s="12" t="s">
        <v>110</v>
      </c>
      <c r="B105" s="8">
        <f t="shared" si="3"/>
        <v>161</v>
      </c>
      <c r="C105" s="8">
        <f t="shared" si="2"/>
        <v>0</v>
      </c>
      <c r="D105" s="8"/>
      <c r="E105" s="8"/>
      <c r="F105" s="8"/>
      <c r="G105" s="8"/>
      <c r="H105" s="101"/>
    </row>
    <row r="106" spans="1:8" ht="45" x14ac:dyDescent="0.25">
      <c r="A106" s="12" t="s">
        <v>111</v>
      </c>
      <c r="B106" s="8">
        <f t="shared" si="3"/>
        <v>1800</v>
      </c>
      <c r="C106" s="8">
        <f t="shared" si="2"/>
        <v>0</v>
      </c>
      <c r="D106" s="8"/>
      <c r="E106" s="8"/>
      <c r="F106" s="8"/>
      <c r="G106" s="8"/>
      <c r="H106" s="101"/>
    </row>
    <row r="107" spans="1:8" ht="22.5" x14ac:dyDescent="0.25">
      <c r="A107" s="12" t="s">
        <v>112</v>
      </c>
      <c r="B107" s="8">
        <f t="shared" si="3"/>
        <v>27923.72</v>
      </c>
      <c r="C107" s="8">
        <f t="shared" si="2"/>
        <v>0</v>
      </c>
      <c r="D107" s="8"/>
      <c r="E107" s="8"/>
      <c r="F107" s="8"/>
      <c r="G107" s="8"/>
      <c r="H107" s="101"/>
    </row>
    <row r="108" spans="1:8" ht="15" customHeight="1" x14ac:dyDescent="0.25">
      <c r="A108" s="12" t="s">
        <v>113</v>
      </c>
      <c r="B108" s="8">
        <f t="shared" si="3"/>
        <v>35185.672881355938</v>
      </c>
      <c r="C108" s="8">
        <f>SUM(D108:G108)</f>
        <v>0</v>
      </c>
      <c r="D108" s="8"/>
      <c r="E108" s="8"/>
      <c r="F108" s="8"/>
      <c r="G108" s="8"/>
      <c r="H108" s="101"/>
    </row>
    <row r="109" spans="1:8" ht="15" customHeight="1" x14ac:dyDescent="0.25">
      <c r="A109" s="13" t="s">
        <v>19</v>
      </c>
      <c r="B109" s="9">
        <f t="shared" ref="B109:G109" si="4">SUM(B92:B108)</f>
        <v>251695.83458474575</v>
      </c>
      <c r="C109" s="9">
        <f t="shared" si="4"/>
        <v>43342.99</v>
      </c>
      <c r="D109" s="9">
        <f t="shared" si="4"/>
        <v>15178.566200000001</v>
      </c>
      <c r="E109" s="9">
        <f t="shared" si="4"/>
        <v>28164.423800000004</v>
      </c>
      <c r="F109" s="9">
        <f t="shared" si="4"/>
        <v>0</v>
      </c>
      <c r="G109" s="9">
        <f t="shared" si="4"/>
        <v>0</v>
      </c>
      <c r="H109" s="101"/>
    </row>
    <row r="110" spans="1:8" ht="15" customHeight="1" x14ac:dyDescent="0.25">
      <c r="A110" s="13" t="s">
        <v>124</v>
      </c>
      <c r="B110" s="9">
        <f>C43/1.18</f>
        <v>80367.055585219132</v>
      </c>
      <c r="C110" s="31"/>
      <c r="D110" s="31"/>
      <c r="E110" s="31"/>
      <c r="F110" s="31"/>
      <c r="G110" s="31"/>
      <c r="H110" s="102"/>
    </row>
    <row r="111" spans="1:8" x14ac:dyDescent="0.25">
      <c r="A111" s="21"/>
      <c r="B111" s="21"/>
      <c r="C111" s="22"/>
      <c r="D111" s="23"/>
    </row>
    <row r="112" spans="1:8" ht="12.75" x14ac:dyDescent="0.25">
      <c r="A112" s="103" t="s">
        <v>40</v>
      </c>
      <c r="B112" s="103"/>
      <c r="C112" s="103"/>
      <c r="D112" s="103"/>
      <c r="E112" s="103"/>
      <c r="F112" s="103"/>
      <c r="G112" s="103"/>
      <c r="H112" s="103"/>
    </row>
    <row r="113" spans="1:8" x14ac:dyDescent="0.25">
      <c r="A113" s="14"/>
      <c r="B113" s="14"/>
      <c r="C113" s="14"/>
      <c r="D113" s="14"/>
    </row>
    <row r="114" spans="1:8" ht="15" customHeight="1" x14ac:dyDescent="0.25">
      <c r="A114" s="15" t="s">
        <v>13</v>
      </c>
      <c r="B114" s="126" t="s">
        <v>14</v>
      </c>
      <c r="C114" s="127"/>
      <c r="D114" s="127"/>
      <c r="E114" s="127"/>
      <c r="F114" s="127"/>
      <c r="G114" s="127"/>
      <c r="H114" s="128"/>
    </row>
    <row r="115" spans="1:8" ht="23.1" customHeight="1" x14ac:dyDescent="0.25">
      <c r="A115" s="18">
        <v>42941</v>
      </c>
      <c r="B115" s="177" t="s">
        <v>41</v>
      </c>
      <c r="C115" s="178"/>
      <c r="D115" s="178"/>
      <c r="E115" s="178"/>
      <c r="F115" s="178"/>
      <c r="G115" s="178"/>
      <c r="H115" s="179"/>
    </row>
    <row r="116" spans="1:8" ht="23.1" customHeight="1" x14ac:dyDescent="0.25">
      <c r="A116" s="24">
        <v>43339</v>
      </c>
      <c r="B116" s="177" t="s">
        <v>114</v>
      </c>
      <c r="C116" s="178"/>
      <c r="D116" s="178"/>
      <c r="E116" s="178"/>
      <c r="F116" s="178"/>
      <c r="G116" s="178"/>
      <c r="H116" s="179"/>
    </row>
    <row r="118" spans="1:8" s="19" customFormat="1" ht="11.25" customHeight="1" x14ac:dyDescent="0.25">
      <c r="A118" s="119" t="s">
        <v>49</v>
      </c>
      <c r="B118" s="119"/>
      <c r="C118" s="119"/>
      <c r="D118" s="119"/>
      <c r="E118" s="119"/>
      <c r="F118" s="119"/>
      <c r="G118" s="119"/>
      <c r="H118" s="119"/>
    </row>
    <row r="119" spans="1:8" s="19" customFormat="1" x14ac:dyDescent="0.25">
      <c r="A119" s="122" t="s">
        <v>48</v>
      </c>
      <c r="B119" s="122"/>
      <c r="C119" s="122"/>
      <c r="D119" s="122"/>
      <c r="E119" s="30"/>
      <c r="F119" s="30"/>
      <c r="G119" s="30"/>
      <c r="H119" s="30"/>
    </row>
    <row r="120" spans="1:8" s="19" customFormat="1" x14ac:dyDescent="0.25">
      <c r="A120" s="28"/>
      <c r="B120" s="28"/>
      <c r="C120" s="28"/>
      <c r="D120" s="28"/>
      <c r="E120" s="30"/>
      <c r="F120" s="30"/>
      <c r="G120" s="30"/>
      <c r="H120" s="30"/>
    </row>
    <row r="121" spans="1:8" s="19" customFormat="1" ht="11.25" customHeight="1" x14ac:dyDescent="0.25">
      <c r="A121" s="181" t="s">
        <v>92</v>
      </c>
      <c r="B121" s="181"/>
      <c r="C121" s="181"/>
      <c r="D121" s="181"/>
      <c r="E121" s="181"/>
      <c r="F121" s="181"/>
      <c r="G121" s="181"/>
      <c r="H121" s="181"/>
    </row>
    <row r="122" spans="1:8" s="19" customFormat="1" x14ac:dyDescent="0.25">
      <c r="A122" s="122" t="s">
        <v>50</v>
      </c>
      <c r="B122" s="122"/>
      <c r="C122" s="122"/>
      <c r="D122" s="122"/>
      <c r="E122" s="30"/>
      <c r="F122" s="30"/>
      <c r="G122" s="30"/>
      <c r="H122" s="30"/>
    </row>
    <row r="123" spans="1:8" s="19" customFormat="1" x14ac:dyDescent="0.25">
      <c r="A123" s="28"/>
      <c r="B123" s="28"/>
      <c r="C123" s="28"/>
      <c r="D123" s="28"/>
      <c r="E123" s="30"/>
      <c r="F123" s="30"/>
      <c r="G123" s="30"/>
      <c r="H123" s="30"/>
    </row>
    <row r="124" spans="1:8" s="19" customFormat="1" ht="11.25" customHeight="1" x14ac:dyDescent="0.25">
      <c r="A124" s="181" t="s">
        <v>93</v>
      </c>
      <c r="B124" s="181"/>
      <c r="C124" s="181"/>
      <c r="D124" s="181"/>
      <c r="E124" s="181"/>
      <c r="F124" s="181"/>
      <c r="G124" s="181"/>
      <c r="H124" s="181"/>
    </row>
    <row r="125" spans="1:8" s="19" customFormat="1" x14ac:dyDescent="0.25">
      <c r="A125" s="122" t="s">
        <v>91</v>
      </c>
      <c r="B125" s="122"/>
      <c r="C125" s="122"/>
      <c r="D125" s="122"/>
      <c r="E125" s="30"/>
      <c r="F125" s="30"/>
      <c r="G125" s="30"/>
      <c r="H125" s="30"/>
    </row>
    <row r="126" spans="1:8" s="19" customFormat="1" x14ac:dyDescent="0.25">
      <c r="A126" s="30"/>
      <c r="B126" s="30"/>
      <c r="C126" s="30"/>
      <c r="D126" s="30"/>
      <c r="E126" s="30"/>
      <c r="F126" s="30"/>
      <c r="G126" s="30"/>
      <c r="H126" s="30"/>
    </row>
    <row r="127" spans="1:8" s="19" customFormat="1" ht="14.25" customHeight="1" x14ac:dyDescent="0.25">
      <c r="A127" s="119" t="s">
        <v>56</v>
      </c>
      <c r="B127" s="119"/>
      <c r="C127" s="119"/>
      <c r="D127" s="119"/>
      <c r="E127" s="119"/>
      <c r="F127" s="119"/>
      <c r="G127" s="119"/>
      <c r="H127" s="119"/>
    </row>
    <row r="128" spans="1:8" ht="49.5" customHeight="1" x14ac:dyDescent="0.25">
      <c r="A128" s="180" t="s">
        <v>84</v>
      </c>
      <c r="B128" s="180"/>
      <c r="C128" s="180"/>
      <c r="D128" s="180"/>
      <c r="E128" s="180"/>
      <c r="F128" s="180"/>
      <c r="G128" s="180"/>
      <c r="H128" s="180"/>
    </row>
    <row r="129" spans="1:8" ht="40.5" customHeight="1" x14ac:dyDescent="0.25">
      <c r="A129" s="181" t="s">
        <v>37</v>
      </c>
      <c r="B129" s="119"/>
      <c r="C129" s="119"/>
      <c r="D129" s="119"/>
      <c r="E129" s="119"/>
      <c r="F129" s="119"/>
      <c r="G129" s="119"/>
      <c r="H129" s="119"/>
    </row>
    <row r="130" spans="1:8" ht="42" customHeight="1" x14ac:dyDescent="0.25">
      <c r="A130" s="119" t="s">
        <v>38</v>
      </c>
      <c r="B130" s="119"/>
      <c r="C130" s="119"/>
      <c r="D130" s="119"/>
      <c r="E130" s="119"/>
      <c r="F130" s="119"/>
      <c r="G130" s="119"/>
      <c r="H130" s="119"/>
    </row>
  </sheetData>
  <mergeCells count="76">
    <mergeCell ref="A47:A48"/>
    <mergeCell ref="B47:B48"/>
    <mergeCell ref="C47:F47"/>
    <mergeCell ref="B79:B80"/>
    <mergeCell ref="C79:G79"/>
    <mergeCell ref="G49:G54"/>
    <mergeCell ref="B55:B60"/>
    <mergeCell ref="C55:C60"/>
    <mergeCell ref="D55:D60"/>
    <mergeCell ref="G55:G60"/>
    <mergeCell ref="E49:E54"/>
    <mergeCell ref="F49:F54"/>
    <mergeCell ref="E55:E60"/>
    <mergeCell ref="F55:F60"/>
    <mergeCell ref="F61:F67"/>
    <mergeCell ref="E68:E74"/>
    <mergeCell ref="F68:F74"/>
    <mergeCell ref="B49:B54"/>
    <mergeCell ref="C49:C54"/>
    <mergeCell ref="D49:D54"/>
    <mergeCell ref="A125:D125"/>
    <mergeCell ref="A122:D122"/>
    <mergeCell ref="A78:A80"/>
    <mergeCell ref="A119:D119"/>
    <mergeCell ref="A89:A91"/>
    <mergeCell ref="B114:H114"/>
    <mergeCell ref="B90:B91"/>
    <mergeCell ref="C90:G90"/>
    <mergeCell ref="A16:A17"/>
    <mergeCell ref="F16:F17"/>
    <mergeCell ref="B16:E16"/>
    <mergeCell ref="B78:G78"/>
    <mergeCell ref="F18:F43"/>
    <mergeCell ref="A76:H76"/>
    <mergeCell ref="A45:G45"/>
    <mergeCell ref="B61:B67"/>
    <mergeCell ref="C61:C67"/>
    <mergeCell ref="D61:D67"/>
    <mergeCell ref="G61:G67"/>
    <mergeCell ref="B68:B74"/>
    <mergeCell ref="C68:C74"/>
    <mergeCell ref="D68:D74"/>
    <mergeCell ref="G68:G74"/>
    <mergeCell ref="E61:E67"/>
    <mergeCell ref="A12:B12"/>
    <mergeCell ref="B115:H115"/>
    <mergeCell ref="B116:H116"/>
    <mergeCell ref="A112:H112"/>
    <mergeCell ref="A130:H130"/>
    <mergeCell ref="A129:H129"/>
    <mergeCell ref="A128:H128"/>
    <mergeCell ref="A127:H127"/>
    <mergeCell ref="A124:H124"/>
    <mergeCell ref="A121:H121"/>
    <mergeCell ref="A118:H118"/>
    <mergeCell ref="H81:H87"/>
    <mergeCell ref="H78:H80"/>
    <mergeCell ref="H89:H91"/>
    <mergeCell ref="B89:G89"/>
    <mergeCell ref="H92:H110"/>
    <mergeCell ref="C12:G12"/>
    <mergeCell ref="A14:G14"/>
    <mergeCell ref="A1:G1"/>
    <mergeCell ref="A3:G3"/>
    <mergeCell ref="A4:G4"/>
    <mergeCell ref="A5:G5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</mergeCells>
  <conditionalFormatting sqref="B18:E41">
    <cfRule type="cellIs" dxfId="2" priority="3" operator="equal">
      <formula>0</formula>
    </cfRule>
  </conditionalFormatting>
  <conditionalFormatting sqref="D81:G85">
    <cfRule type="cellIs" dxfId="1" priority="2" operator="equal">
      <formula>0</formula>
    </cfRule>
  </conditionalFormatting>
  <conditionalFormatting sqref="D92:G108">
    <cfRule type="cellIs" dxfId="0" priority="1" operator="equal">
      <formula>0</formula>
    </cfRule>
  </conditionalFormatting>
  <hyperlinks>
    <hyperlink ref="A119:D119" r:id="rId1" display="https://law.admtyumen.ru/law/view.htm?id=275186@egDocs"/>
    <hyperlink ref="A122:D122" r:id="rId2" display="https://law.admtyumen.ru/law/view.htm?id=289043@egDocs"/>
    <hyperlink ref="A125:D125" r:id="rId3" display="https://law.admtyumen.ru/law/view.htm?id=309032@egDocs"/>
  </hyperlinks>
  <pageMargins left="0.39370078740157483" right="0.39370078740157483" top="0.39370078740157483" bottom="0.39370078740157483" header="0.31496062992125984" footer="0.31496062992125984"/>
  <pageSetup paperSize="9" scale="47" fitToHeight="0" orientation="portrait" r:id="rId4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H88"/>
  <sheetViews>
    <sheetView topLeftCell="A13" zoomScale="80" zoomScaleNormal="80" workbookViewId="0">
      <selection activeCell="A2" sqref="A2:AC2"/>
    </sheetView>
  </sheetViews>
  <sheetFormatPr defaultRowHeight="15" x14ac:dyDescent="0.25"/>
  <cols>
    <col min="1" max="1" width="11" style="33" customWidth="1"/>
    <col min="2" max="2" width="33.140625" style="33" customWidth="1"/>
    <col min="3" max="3" width="9.7109375" style="33" customWidth="1"/>
    <col min="4" max="12" width="25.28515625" style="33" customWidth="1"/>
    <col min="13" max="13" width="26.7109375" style="33" customWidth="1"/>
    <col min="14" max="28" width="22.28515625" style="33" customWidth="1"/>
    <col min="29" max="29" width="63.140625" style="33" customWidth="1"/>
    <col min="30" max="16384" width="9.140625" style="33"/>
  </cols>
  <sheetData>
    <row r="1" spans="1:34" x14ac:dyDescent="0.25">
      <c r="AC1" s="36" t="s">
        <v>332</v>
      </c>
    </row>
    <row r="2" spans="1:34" ht="17.25" x14ac:dyDescent="0.25">
      <c r="A2" s="192" t="s">
        <v>338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</row>
    <row r="3" spans="1:34" ht="15" customHeight="1" x14ac:dyDescent="0.25">
      <c r="A3" s="193" t="s">
        <v>333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37"/>
      <c r="AE3" s="37"/>
      <c r="AF3" s="37"/>
      <c r="AG3" s="37"/>
      <c r="AH3" s="37"/>
    </row>
    <row r="4" spans="1:34" ht="15" customHeight="1" x14ac:dyDescent="0.25">
      <c r="A4" s="189" t="s">
        <v>334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37"/>
      <c r="AE4" s="37"/>
      <c r="AF4" s="37"/>
      <c r="AG4" s="37"/>
      <c r="AH4" s="37"/>
    </row>
    <row r="5" spans="1:34" ht="45" x14ac:dyDescent="0.25">
      <c r="A5" s="38" t="s">
        <v>131</v>
      </c>
      <c r="B5" s="39" t="s">
        <v>132</v>
      </c>
      <c r="C5" s="39" t="s">
        <v>133</v>
      </c>
      <c r="D5" s="40" t="s">
        <v>134</v>
      </c>
      <c r="E5" s="40" t="s">
        <v>339</v>
      </c>
      <c r="F5" s="40" t="s">
        <v>339</v>
      </c>
      <c r="G5" s="40" t="s">
        <v>339</v>
      </c>
      <c r="H5" s="40" t="s">
        <v>339</v>
      </c>
      <c r="I5" s="40" t="s">
        <v>339</v>
      </c>
      <c r="J5" s="40" t="s">
        <v>339</v>
      </c>
      <c r="K5" s="40" t="s">
        <v>339</v>
      </c>
      <c r="L5" s="40" t="s">
        <v>339</v>
      </c>
      <c r="M5" s="40" t="s">
        <v>339</v>
      </c>
      <c r="N5" s="40" t="s">
        <v>339</v>
      </c>
      <c r="O5" s="40" t="s">
        <v>339</v>
      </c>
      <c r="P5" s="40" t="s">
        <v>339</v>
      </c>
      <c r="Q5" s="40" t="s">
        <v>339</v>
      </c>
      <c r="R5" s="40" t="s">
        <v>339</v>
      </c>
      <c r="S5" s="40" t="s">
        <v>339</v>
      </c>
      <c r="T5" s="40" t="s">
        <v>339</v>
      </c>
      <c r="U5" s="40" t="s">
        <v>339</v>
      </c>
      <c r="V5" s="40" t="s">
        <v>339</v>
      </c>
      <c r="W5" s="40" t="s">
        <v>339</v>
      </c>
      <c r="X5" s="40" t="s">
        <v>339</v>
      </c>
      <c r="Y5" s="40" t="s">
        <v>339</v>
      </c>
      <c r="Z5" s="40" t="s">
        <v>339</v>
      </c>
      <c r="AA5" s="40" t="s">
        <v>339</v>
      </c>
      <c r="AB5" s="40" t="s">
        <v>339</v>
      </c>
      <c r="AC5" s="38" t="s">
        <v>130</v>
      </c>
      <c r="AD5" s="41"/>
      <c r="AE5" s="37"/>
      <c r="AF5" s="37"/>
      <c r="AG5" s="37"/>
      <c r="AH5" s="37"/>
    </row>
    <row r="6" spans="1:34" x14ac:dyDescent="0.25">
      <c r="A6" s="42" t="s">
        <v>135</v>
      </c>
      <c r="B6" s="43" t="s">
        <v>136</v>
      </c>
      <c r="C6" s="43" t="s">
        <v>137</v>
      </c>
      <c r="D6" s="43" t="s">
        <v>138</v>
      </c>
      <c r="E6" s="44" t="s">
        <v>139</v>
      </c>
      <c r="F6" s="44" t="s">
        <v>140</v>
      </c>
      <c r="G6" s="44" t="s">
        <v>141</v>
      </c>
      <c r="H6" s="44" t="s">
        <v>142</v>
      </c>
      <c r="I6" s="44" t="s">
        <v>143</v>
      </c>
      <c r="J6" s="44" t="s">
        <v>144</v>
      </c>
      <c r="K6" s="44" t="s">
        <v>145</v>
      </c>
      <c r="L6" s="44" t="s">
        <v>146</v>
      </c>
      <c r="M6" s="44" t="s">
        <v>147</v>
      </c>
      <c r="N6" s="44" t="s">
        <v>148</v>
      </c>
      <c r="O6" s="44" t="s">
        <v>149</v>
      </c>
      <c r="P6" s="44" t="s">
        <v>150</v>
      </c>
      <c r="Q6" s="44" t="s">
        <v>151</v>
      </c>
      <c r="R6" s="44" t="s">
        <v>152</v>
      </c>
      <c r="S6" s="44" t="s">
        <v>153</v>
      </c>
      <c r="T6" s="44" t="s">
        <v>154</v>
      </c>
      <c r="U6" s="44" t="s">
        <v>155</v>
      </c>
      <c r="V6" s="44" t="s">
        <v>156</v>
      </c>
      <c r="W6" s="44" t="s">
        <v>157</v>
      </c>
      <c r="X6" s="44" t="s">
        <v>158</v>
      </c>
      <c r="Y6" s="44" t="s">
        <v>159</v>
      </c>
      <c r="Z6" s="44" t="s">
        <v>160</v>
      </c>
      <c r="AA6" s="44" t="s">
        <v>161</v>
      </c>
      <c r="AB6" s="44" t="s">
        <v>162</v>
      </c>
      <c r="AC6" s="45"/>
      <c r="AD6" s="41"/>
      <c r="AE6" s="37"/>
      <c r="AF6" s="37"/>
      <c r="AG6" s="37"/>
      <c r="AH6" s="37"/>
    </row>
    <row r="7" spans="1:34" ht="132.75" customHeight="1" x14ac:dyDescent="0.25">
      <c r="A7" s="46">
        <v>1</v>
      </c>
      <c r="B7" s="47" t="s">
        <v>163</v>
      </c>
      <c r="C7" s="48" t="s">
        <v>164</v>
      </c>
      <c r="D7" s="49" t="s">
        <v>165</v>
      </c>
      <c r="E7" s="49" t="s">
        <v>57</v>
      </c>
      <c r="F7" s="49" t="s">
        <v>98</v>
      </c>
      <c r="G7" s="49" t="s">
        <v>96</v>
      </c>
      <c r="H7" s="49" t="s">
        <v>58</v>
      </c>
      <c r="I7" s="49" t="s">
        <v>60</v>
      </c>
      <c r="J7" s="49" t="s">
        <v>61</v>
      </c>
      <c r="K7" s="49" t="s">
        <v>67</v>
      </c>
      <c r="L7" s="49" t="s">
        <v>166</v>
      </c>
      <c r="M7" s="49" t="s">
        <v>167</v>
      </c>
      <c r="N7" s="49" t="s">
        <v>65</v>
      </c>
      <c r="O7" s="49" t="s">
        <v>168</v>
      </c>
      <c r="P7" s="49" t="s">
        <v>111</v>
      </c>
      <c r="Q7" s="49" t="s">
        <v>169</v>
      </c>
      <c r="R7" s="49" t="s">
        <v>113</v>
      </c>
      <c r="S7" s="49" t="s">
        <v>170</v>
      </c>
      <c r="T7" s="49" t="s">
        <v>69</v>
      </c>
      <c r="U7" s="49" t="s">
        <v>102</v>
      </c>
      <c r="V7" s="49" t="s">
        <v>76</v>
      </c>
      <c r="W7" s="49" t="s">
        <v>30</v>
      </c>
      <c r="X7" s="49" t="s">
        <v>105</v>
      </c>
      <c r="Y7" s="49" t="s">
        <v>106</v>
      </c>
      <c r="Z7" s="49" t="s">
        <v>107</v>
      </c>
      <c r="AA7" s="49" t="s">
        <v>108</v>
      </c>
      <c r="AB7" s="49" t="s">
        <v>109</v>
      </c>
      <c r="AC7" s="50"/>
      <c r="AD7" s="51"/>
      <c r="AE7" s="37"/>
      <c r="AF7" s="37"/>
      <c r="AG7" s="37"/>
      <c r="AH7" s="37"/>
    </row>
    <row r="8" spans="1:34" ht="30" x14ac:dyDescent="0.25">
      <c r="A8" s="46">
        <v>2</v>
      </c>
      <c r="B8" s="52" t="s">
        <v>2</v>
      </c>
      <c r="C8" s="48" t="s">
        <v>164</v>
      </c>
      <c r="D8" s="34" t="s">
        <v>171</v>
      </c>
      <c r="E8" s="48" t="s">
        <v>164</v>
      </c>
      <c r="F8" s="48" t="s">
        <v>164</v>
      </c>
      <c r="G8" s="48" t="s">
        <v>164</v>
      </c>
      <c r="H8" s="48" t="s">
        <v>164</v>
      </c>
      <c r="I8" s="48" t="s">
        <v>164</v>
      </c>
      <c r="J8" s="48" t="s">
        <v>164</v>
      </c>
      <c r="K8" s="48" t="s">
        <v>164</v>
      </c>
      <c r="L8" s="48" t="s">
        <v>164</v>
      </c>
      <c r="M8" s="48" t="s">
        <v>164</v>
      </c>
      <c r="N8" s="48" t="s">
        <v>164</v>
      </c>
      <c r="O8" s="48" t="s">
        <v>164</v>
      </c>
      <c r="P8" s="48" t="s">
        <v>164</v>
      </c>
      <c r="Q8" s="48" t="s">
        <v>164</v>
      </c>
      <c r="R8" s="48" t="s">
        <v>164</v>
      </c>
      <c r="S8" s="48" t="s">
        <v>164</v>
      </c>
      <c r="T8" s="48" t="s">
        <v>164</v>
      </c>
      <c r="U8" s="48" t="s">
        <v>164</v>
      </c>
      <c r="V8" s="48" t="s">
        <v>164</v>
      </c>
      <c r="W8" s="48" t="s">
        <v>164</v>
      </c>
      <c r="X8" s="48" t="s">
        <v>164</v>
      </c>
      <c r="Y8" s="48" t="s">
        <v>164</v>
      </c>
      <c r="Z8" s="48" t="s">
        <v>164</v>
      </c>
      <c r="AA8" s="48" t="s">
        <v>164</v>
      </c>
      <c r="AB8" s="48" t="s">
        <v>164</v>
      </c>
      <c r="AC8" s="50" t="s">
        <v>172</v>
      </c>
      <c r="AD8" s="51"/>
      <c r="AE8" s="37"/>
      <c r="AF8" s="37"/>
      <c r="AG8" s="37"/>
      <c r="AH8" s="37"/>
    </row>
    <row r="9" spans="1:34" ht="30" x14ac:dyDescent="0.25">
      <c r="A9" s="46" t="s">
        <v>173</v>
      </c>
      <c r="B9" s="52" t="s">
        <v>174</v>
      </c>
      <c r="C9" s="48" t="s">
        <v>164</v>
      </c>
      <c r="D9" s="35" t="s">
        <v>175</v>
      </c>
      <c r="E9" s="48" t="s">
        <v>164</v>
      </c>
      <c r="F9" s="48" t="s">
        <v>164</v>
      </c>
      <c r="G9" s="48" t="s">
        <v>164</v>
      </c>
      <c r="H9" s="48" t="s">
        <v>164</v>
      </c>
      <c r="I9" s="48" t="s">
        <v>164</v>
      </c>
      <c r="J9" s="48" t="s">
        <v>164</v>
      </c>
      <c r="K9" s="48" t="s">
        <v>164</v>
      </c>
      <c r="L9" s="48" t="s">
        <v>164</v>
      </c>
      <c r="M9" s="48" t="s">
        <v>164</v>
      </c>
      <c r="N9" s="48" t="s">
        <v>164</v>
      </c>
      <c r="O9" s="48" t="s">
        <v>164</v>
      </c>
      <c r="P9" s="48" t="s">
        <v>164</v>
      </c>
      <c r="Q9" s="48" t="s">
        <v>164</v>
      </c>
      <c r="R9" s="48" t="s">
        <v>164</v>
      </c>
      <c r="S9" s="48" t="s">
        <v>164</v>
      </c>
      <c r="T9" s="48" t="s">
        <v>164</v>
      </c>
      <c r="U9" s="48" t="s">
        <v>164</v>
      </c>
      <c r="V9" s="48" t="s">
        <v>164</v>
      </c>
      <c r="W9" s="48" t="s">
        <v>164</v>
      </c>
      <c r="X9" s="48" t="s">
        <v>164</v>
      </c>
      <c r="Y9" s="48" t="s">
        <v>164</v>
      </c>
      <c r="Z9" s="48" t="s">
        <v>164</v>
      </c>
      <c r="AA9" s="48" t="s">
        <v>164</v>
      </c>
      <c r="AB9" s="48" t="s">
        <v>164</v>
      </c>
      <c r="AC9" s="50" t="s">
        <v>176</v>
      </c>
      <c r="AD9" s="51"/>
      <c r="AE9" s="37"/>
      <c r="AF9" s="37"/>
      <c r="AG9" s="37"/>
      <c r="AH9" s="37"/>
    </row>
    <row r="10" spans="1:34" ht="90" x14ac:dyDescent="0.25">
      <c r="A10" s="46" t="s">
        <v>137</v>
      </c>
      <c r="B10" s="52" t="s">
        <v>177</v>
      </c>
      <c r="C10" s="48" t="s">
        <v>164</v>
      </c>
      <c r="D10" s="53" t="s">
        <v>178</v>
      </c>
      <c r="E10" s="48" t="s">
        <v>164</v>
      </c>
      <c r="F10" s="48" t="s">
        <v>164</v>
      </c>
      <c r="G10" s="48" t="s">
        <v>164</v>
      </c>
      <c r="H10" s="48" t="s">
        <v>164</v>
      </c>
      <c r="I10" s="48" t="s">
        <v>164</v>
      </c>
      <c r="J10" s="48" t="s">
        <v>164</v>
      </c>
      <c r="K10" s="48" t="s">
        <v>164</v>
      </c>
      <c r="L10" s="48" t="s">
        <v>164</v>
      </c>
      <c r="M10" s="48" t="s">
        <v>164</v>
      </c>
      <c r="N10" s="48" t="s">
        <v>164</v>
      </c>
      <c r="O10" s="48" t="s">
        <v>164</v>
      </c>
      <c r="P10" s="48" t="s">
        <v>164</v>
      </c>
      <c r="Q10" s="48" t="s">
        <v>164</v>
      </c>
      <c r="R10" s="48" t="s">
        <v>164</v>
      </c>
      <c r="S10" s="48" t="s">
        <v>164</v>
      </c>
      <c r="T10" s="48" t="s">
        <v>164</v>
      </c>
      <c r="U10" s="48" t="s">
        <v>164</v>
      </c>
      <c r="V10" s="48" t="s">
        <v>164</v>
      </c>
      <c r="W10" s="48" t="s">
        <v>164</v>
      </c>
      <c r="X10" s="48" t="s">
        <v>164</v>
      </c>
      <c r="Y10" s="48" t="s">
        <v>164</v>
      </c>
      <c r="Z10" s="48" t="s">
        <v>164</v>
      </c>
      <c r="AA10" s="48" t="s">
        <v>164</v>
      </c>
      <c r="AB10" s="48" t="s">
        <v>164</v>
      </c>
      <c r="AC10" s="50" t="s">
        <v>179</v>
      </c>
      <c r="AD10" s="51"/>
      <c r="AE10" s="37"/>
      <c r="AF10" s="37"/>
      <c r="AG10" s="37"/>
      <c r="AH10" s="37"/>
    </row>
    <row r="11" spans="1:34" ht="45" x14ac:dyDescent="0.25">
      <c r="A11" s="46" t="s">
        <v>138</v>
      </c>
      <c r="B11" s="52" t="s">
        <v>180</v>
      </c>
      <c r="C11" s="48" t="s">
        <v>164</v>
      </c>
      <c r="D11" s="49" t="s">
        <v>27</v>
      </c>
      <c r="E11" s="48" t="s">
        <v>164</v>
      </c>
      <c r="F11" s="48" t="s">
        <v>164</v>
      </c>
      <c r="G11" s="48" t="s">
        <v>164</v>
      </c>
      <c r="H11" s="48" t="s">
        <v>164</v>
      </c>
      <c r="I11" s="48" t="s">
        <v>164</v>
      </c>
      <c r="J11" s="48" t="s">
        <v>164</v>
      </c>
      <c r="K11" s="48" t="s">
        <v>164</v>
      </c>
      <c r="L11" s="48" t="s">
        <v>164</v>
      </c>
      <c r="M11" s="48" t="s">
        <v>164</v>
      </c>
      <c r="N11" s="48" t="s">
        <v>164</v>
      </c>
      <c r="O11" s="48" t="s">
        <v>164</v>
      </c>
      <c r="P11" s="48" t="s">
        <v>164</v>
      </c>
      <c r="Q11" s="48" t="s">
        <v>164</v>
      </c>
      <c r="R11" s="48" t="s">
        <v>164</v>
      </c>
      <c r="S11" s="48" t="s">
        <v>164</v>
      </c>
      <c r="T11" s="48" t="s">
        <v>164</v>
      </c>
      <c r="U11" s="48" t="s">
        <v>164</v>
      </c>
      <c r="V11" s="48" t="s">
        <v>164</v>
      </c>
      <c r="W11" s="48" t="s">
        <v>164</v>
      </c>
      <c r="X11" s="48" t="s">
        <v>164</v>
      </c>
      <c r="Y11" s="48" t="s">
        <v>164</v>
      </c>
      <c r="Z11" s="48" t="s">
        <v>164</v>
      </c>
      <c r="AA11" s="48" t="s">
        <v>164</v>
      </c>
      <c r="AB11" s="48" t="s">
        <v>164</v>
      </c>
      <c r="AC11" s="50" t="s">
        <v>181</v>
      </c>
      <c r="AD11" s="51"/>
      <c r="AE11" s="37"/>
      <c r="AF11" s="37"/>
      <c r="AG11" s="37"/>
      <c r="AH11" s="37"/>
    </row>
    <row r="12" spans="1:34" ht="45" x14ac:dyDescent="0.25">
      <c r="A12" s="46" t="s">
        <v>182</v>
      </c>
      <c r="B12" s="52" t="s">
        <v>5</v>
      </c>
      <c r="C12" s="48" t="s">
        <v>164</v>
      </c>
      <c r="D12" s="49" t="s">
        <v>23</v>
      </c>
      <c r="E12" s="48" t="s">
        <v>164</v>
      </c>
      <c r="F12" s="48" t="s">
        <v>164</v>
      </c>
      <c r="G12" s="48" t="s">
        <v>164</v>
      </c>
      <c r="H12" s="48" t="s">
        <v>164</v>
      </c>
      <c r="I12" s="48" t="s">
        <v>164</v>
      </c>
      <c r="J12" s="48" t="s">
        <v>164</v>
      </c>
      <c r="K12" s="48" t="s">
        <v>164</v>
      </c>
      <c r="L12" s="48" t="s">
        <v>164</v>
      </c>
      <c r="M12" s="48" t="s">
        <v>164</v>
      </c>
      <c r="N12" s="48" t="s">
        <v>164</v>
      </c>
      <c r="O12" s="48" t="s">
        <v>164</v>
      </c>
      <c r="P12" s="48" t="s">
        <v>164</v>
      </c>
      <c r="Q12" s="48" t="s">
        <v>164</v>
      </c>
      <c r="R12" s="48" t="s">
        <v>164</v>
      </c>
      <c r="S12" s="48" t="s">
        <v>164</v>
      </c>
      <c r="T12" s="48" t="s">
        <v>164</v>
      </c>
      <c r="U12" s="48" t="s">
        <v>164</v>
      </c>
      <c r="V12" s="48" t="s">
        <v>164</v>
      </c>
      <c r="W12" s="48" t="s">
        <v>164</v>
      </c>
      <c r="X12" s="48" t="s">
        <v>164</v>
      </c>
      <c r="Y12" s="48" t="s">
        <v>164</v>
      </c>
      <c r="Z12" s="48" t="s">
        <v>164</v>
      </c>
      <c r="AA12" s="48" t="s">
        <v>164</v>
      </c>
      <c r="AB12" s="48" t="s">
        <v>164</v>
      </c>
      <c r="AC12" s="50"/>
      <c r="AD12" s="51"/>
      <c r="AE12" s="37"/>
      <c r="AF12" s="37"/>
      <c r="AG12" s="37"/>
      <c r="AH12" s="37"/>
    </row>
    <row r="13" spans="1:34" ht="45" x14ac:dyDescent="0.25">
      <c r="A13" s="46" t="s">
        <v>183</v>
      </c>
      <c r="B13" s="52" t="s">
        <v>184</v>
      </c>
      <c r="C13" s="48" t="s">
        <v>164</v>
      </c>
      <c r="D13" s="34" t="s">
        <v>185</v>
      </c>
      <c r="E13" s="34" t="s">
        <v>185</v>
      </c>
      <c r="F13" s="34" t="s">
        <v>186</v>
      </c>
      <c r="G13" s="34" t="s">
        <v>186</v>
      </c>
      <c r="H13" s="34" t="s">
        <v>185</v>
      </c>
      <c r="I13" s="34" t="s">
        <v>186</v>
      </c>
      <c r="J13" s="34" t="s">
        <v>186</v>
      </c>
      <c r="K13" s="34" t="s">
        <v>186</v>
      </c>
      <c r="L13" s="34" t="s">
        <v>186</v>
      </c>
      <c r="M13" s="34" t="s">
        <v>186</v>
      </c>
      <c r="N13" s="34" t="s">
        <v>187</v>
      </c>
      <c r="O13" s="34" t="s">
        <v>186</v>
      </c>
      <c r="P13" s="34" t="s">
        <v>186</v>
      </c>
      <c r="Q13" s="34" t="s">
        <v>186</v>
      </c>
      <c r="R13" s="34" t="s">
        <v>186</v>
      </c>
      <c r="S13" s="34" t="s">
        <v>187</v>
      </c>
      <c r="T13" s="34" t="s">
        <v>188</v>
      </c>
      <c r="U13" s="34" t="s">
        <v>189</v>
      </c>
      <c r="V13" s="34" t="s">
        <v>186</v>
      </c>
      <c r="W13" s="34" t="s">
        <v>190</v>
      </c>
      <c r="X13" s="34" t="s">
        <v>188</v>
      </c>
      <c r="Y13" s="34" t="s">
        <v>188</v>
      </c>
      <c r="Z13" s="34" t="s">
        <v>188</v>
      </c>
      <c r="AA13" s="34" t="s">
        <v>186</v>
      </c>
      <c r="AB13" s="34" t="s">
        <v>186</v>
      </c>
      <c r="AC13" s="50" t="s">
        <v>191</v>
      </c>
      <c r="AD13" s="51"/>
      <c r="AE13" s="37"/>
      <c r="AF13" s="37"/>
      <c r="AG13" s="37"/>
      <c r="AH13" s="37"/>
    </row>
    <row r="14" spans="1:34" ht="45" x14ac:dyDescent="0.25">
      <c r="A14" s="46" t="s">
        <v>192</v>
      </c>
      <c r="B14" s="52" t="s">
        <v>193</v>
      </c>
      <c r="C14" s="48" t="s">
        <v>164</v>
      </c>
      <c r="D14" s="34" t="s">
        <v>194</v>
      </c>
      <c r="E14" s="34" t="s">
        <v>195</v>
      </c>
      <c r="F14" s="34" t="s">
        <v>195</v>
      </c>
      <c r="G14" s="34" t="s">
        <v>194</v>
      </c>
      <c r="H14" s="34" t="s">
        <v>196</v>
      </c>
      <c r="I14" s="34" t="s">
        <v>195</v>
      </c>
      <c r="J14" s="34" t="s">
        <v>194</v>
      </c>
      <c r="K14" s="34" t="s">
        <v>195</v>
      </c>
      <c r="L14" s="34" t="s">
        <v>195</v>
      </c>
      <c r="M14" s="34" t="s">
        <v>195</v>
      </c>
      <c r="N14" s="34" t="s">
        <v>196</v>
      </c>
      <c r="O14" s="34" t="s">
        <v>195</v>
      </c>
      <c r="P14" s="34" t="s">
        <v>195</v>
      </c>
      <c r="Q14" s="34" t="s">
        <v>196</v>
      </c>
      <c r="R14" s="34" t="s">
        <v>196</v>
      </c>
      <c r="S14" s="34" t="s">
        <v>197</v>
      </c>
      <c r="T14" s="34" t="s">
        <v>197</v>
      </c>
      <c r="U14" s="34" t="s">
        <v>195</v>
      </c>
      <c r="V14" s="34" t="s">
        <v>195</v>
      </c>
      <c r="W14" s="34" t="s">
        <v>198</v>
      </c>
      <c r="X14" s="34" t="s">
        <v>199</v>
      </c>
      <c r="Y14" s="34" t="s">
        <v>199</v>
      </c>
      <c r="Z14" s="34" t="s">
        <v>197</v>
      </c>
      <c r="AA14" s="34" t="s">
        <v>196</v>
      </c>
      <c r="AB14" s="34" t="s">
        <v>195</v>
      </c>
      <c r="AC14" s="50" t="s">
        <v>200</v>
      </c>
      <c r="AD14" s="51"/>
      <c r="AE14" s="37"/>
      <c r="AF14" s="37"/>
      <c r="AG14" s="37"/>
      <c r="AH14" s="37"/>
    </row>
    <row r="15" spans="1:34" ht="120" x14ac:dyDescent="0.25">
      <c r="A15" s="46" t="s">
        <v>201</v>
      </c>
      <c r="B15" s="52" t="s">
        <v>202</v>
      </c>
      <c r="C15" s="48" t="s">
        <v>203</v>
      </c>
      <c r="D15" s="54">
        <v>228026.25513790009</v>
      </c>
      <c r="E15" s="54">
        <v>71288</v>
      </c>
      <c r="F15" s="54">
        <v>7059.7644821186441</v>
      </c>
      <c r="G15" s="54">
        <v>11314.074036144</v>
      </c>
      <c r="H15" s="54">
        <v>3690.5162711864405</v>
      </c>
      <c r="I15" s="54">
        <v>5645.9907900000007</v>
      </c>
      <c r="J15" s="54">
        <v>8506.1735801694922</v>
      </c>
      <c r="K15" s="54">
        <v>20898.32919714996</v>
      </c>
      <c r="L15" s="54">
        <v>8426.9794348897722</v>
      </c>
      <c r="M15" s="54">
        <v>1891.0939878501295</v>
      </c>
      <c r="N15" s="54">
        <v>10012.60225331127</v>
      </c>
      <c r="O15" s="54">
        <v>6936.196033412426</v>
      </c>
      <c r="P15" s="54">
        <v>3174.0328660991036</v>
      </c>
      <c r="Q15" s="54">
        <v>8721.6219800082181</v>
      </c>
      <c r="R15" s="54">
        <v>10989.801429874422</v>
      </c>
      <c r="S15" s="54">
        <v>21504.000000000004</v>
      </c>
      <c r="T15" s="54">
        <v>1398.9720691227051</v>
      </c>
      <c r="U15" s="54">
        <v>1634.1515731874147</v>
      </c>
      <c r="V15" s="54">
        <v>6321.2111196540291</v>
      </c>
      <c r="W15" s="54">
        <v>144.81355932203391</v>
      </c>
      <c r="X15" s="54">
        <v>2810.8733400000006</v>
      </c>
      <c r="Y15" s="54">
        <v>395.54713440000012</v>
      </c>
      <c r="Z15" s="54">
        <v>198.00000000000003</v>
      </c>
      <c r="AA15" s="54">
        <v>2124.2100000000005</v>
      </c>
      <c r="AB15" s="54">
        <v>12939.300000000001</v>
      </c>
      <c r="AC15" s="50" t="s">
        <v>204</v>
      </c>
      <c r="AD15" s="55"/>
      <c r="AE15" s="37"/>
      <c r="AF15" s="37"/>
      <c r="AG15" s="37"/>
      <c r="AH15" s="37"/>
    </row>
    <row r="16" spans="1:34" ht="42.75" customHeight="1" x14ac:dyDescent="0.25">
      <c r="A16" s="56" t="s">
        <v>207</v>
      </c>
      <c r="B16" s="69">
        <v>2017</v>
      </c>
      <c r="C16" s="57" t="s">
        <v>203</v>
      </c>
      <c r="D16" s="58">
        <f t="shared" ref="D16:AB16" si="0">SUM(D17:D17)</f>
        <v>69884.393220338985</v>
      </c>
      <c r="E16" s="54">
        <f t="shared" si="0"/>
        <v>43040</v>
      </c>
      <c r="F16" s="54">
        <f t="shared" si="0"/>
        <v>0</v>
      </c>
      <c r="G16" s="54">
        <f t="shared" si="0"/>
        <v>0</v>
      </c>
      <c r="H16" s="54">
        <f t="shared" si="0"/>
        <v>239.37627118644068</v>
      </c>
      <c r="I16" s="54">
        <f t="shared" si="0"/>
        <v>0</v>
      </c>
      <c r="J16" s="54">
        <f t="shared" si="0"/>
        <v>0</v>
      </c>
      <c r="K16" s="54">
        <f t="shared" si="0"/>
        <v>0</v>
      </c>
      <c r="L16" s="54">
        <f t="shared" si="0"/>
        <v>0</v>
      </c>
      <c r="M16" s="54">
        <f t="shared" si="0"/>
        <v>0</v>
      </c>
      <c r="N16" s="54">
        <f t="shared" si="0"/>
        <v>4956.2033898305081</v>
      </c>
      <c r="O16" s="54">
        <f t="shared" si="0"/>
        <v>0</v>
      </c>
      <c r="P16" s="54">
        <f t="shared" si="0"/>
        <v>0</v>
      </c>
      <c r="Q16" s="54">
        <f t="shared" si="0"/>
        <v>0</v>
      </c>
      <c r="R16" s="54">
        <f t="shared" si="0"/>
        <v>0</v>
      </c>
      <c r="S16" s="54">
        <f t="shared" si="0"/>
        <v>21504.000000000004</v>
      </c>
      <c r="T16" s="54">
        <f t="shared" si="0"/>
        <v>0</v>
      </c>
      <c r="U16" s="54">
        <f t="shared" si="0"/>
        <v>0</v>
      </c>
      <c r="V16" s="54">
        <f t="shared" si="0"/>
        <v>0</v>
      </c>
      <c r="W16" s="54">
        <f t="shared" si="0"/>
        <v>144.81355932203391</v>
      </c>
      <c r="X16" s="54">
        <f t="shared" si="0"/>
        <v>0</v>
      </c>
      <c r="Y16" s="54">
        <f t="shared" si="0"/>
        <v>0</v>
      </c>
      <c r="Z16" s="54">
        <f t="shared" si="0"/>
        <v>0</v>
      </c>
      <c r="AA16" s="54">
        <f t="shared" si="0"/>
        <v>0</v>
      </c>
      <c r="AB16" s="54">
        <f t="shared" si="0"/>
        <v>0</v>
      </c>
      <c r="AC16" s="50" t="s">
        <v>205</v>
      </c>
      <c r="AD16" s="55"/>
      <c r="AE16" s="37"/>
      <c r="AF16" s="37"/>
      <c r="AG16" s="37"/>
      <c r="AH16" s="37"/>
    </row>
    <row r="17" spans="1:34" ht="52.5" customHeight="1" x14ac:dyDescent="0.25">
      <c r="A17" s="56" t="s">
        <v>208</v>
      </c>
      <c r="B17" s="59" t="s">
        <v>209</v>
      </c>
      <c r="C17" s="48" t="s">
        <v>203</v>
      </c>
      <c r="D17" s="60">
        <f>E17+F17+G17+H17+I17+J17+K17+L17+M17+N17+O17+P17+Q17+R17+S17+T17+U17+W17+V17+X17+Y17+Z17+AA17+AB17</f>
        <v>69884.393220338985</v>
      </c>
      <c r="E17" s="61">
        <f>[11]итоговая!$M$27/1.18</f>
        <v>43040</v>
      </c>
      <c r="F17" s="61"/>
      <c r="G17" s="61"/>
      <c r="H17" s="61">
        <f>[11]итоговая!$M$33/1.18</f>
        <v>239.37627118644068</v>
      </c>
      <c r="I17" s="61"/>
      <c r="J17" s="61"/>
      <c r="K17" s="61"/>
      <c r="L17" s="61"/>
      <c r="M17" s="61"/>
      <c r="N17" s="61">
        <f>[11]итоговая!$M$42/1.18</f>
        <v>4956.2033898305081</v>
      </c>
      <c r="O17" s="61"/>
      <c r="P17" s="61"/>
      <c r="Q17" s="61"/>
      <c r="R17" s="61"/>
      <c r="S17" s="61">
        <f>[11]итоговая!$M$54/1.18</f>
        <v>21504.000000000004</v>
      </c>
      <c r="T17" s="61"/>
      <c r="U17" s="61"/>
      <c r="V17" s="61"/>
      <c r="W17" s="61">
        <f>[11]итоговая!$M$41/1.18</f>
        <v>144.81355932203391</v>
      </c>
      <c r="X17" s="61"/>
      <c r="Y17" s="61"/>
      <c r="Z17" s="61"/>
      <c r="AA17" s="61"/>
      <c r="AB17" s="61"/>
      <c r="AC17" s="50" t="s">
        <v>206</v>
      </c>
      <c r="AD17" s="55"/>
      <c r="AE17" s="37"/>
      <c r="AF17" s="37"/>
      <c r="AG17" s="37"/>
      <c r="AH17" s="37"/>
    </row>
    <row r="18" spans="1:34" ht="39" customHeight="1" x14ac:dyDescent="0.25">
      <c r="A18" s="56" t="s">
        <v>210</v>
      </c>
      <c r="B18" s="69">
        <v>2018</v>
      </c>
      <c r="C18" s="48" t="s">
        <v>203</v>
      </c>
      <c r="D18" s="54">
        <f t="shared" ref="D18:AB18" si="1">SUM(D19:D19)</f>
        <v>80367.055585219146</v>
      </c>
      <c r="E18" s="54">
        <f t="shared" si="1"/>
        <v>9471.0000000000018</v>
      </c>
      <c r="F18" s="54">
        <f t="shared" si="1"/>
        <v>6696.7644821186441</v>
      </c>
      <c r="G18" s="54">
        <f t="shared" si="1"/>
        <v>3624.4470900000001</v>
      </c>
      <c r="H18" s="54">
        <f t="shared" si="1"/>
        <v>3451.14</v>
      </c>
      <c r="I18" s="54">
        <f t="shared" si="1"/>
        <v>2807.8620900000005</v>
      </c>
      <c r="J18" s="54">
        <f t="shared" si="1"/>
        <v>4508.16201</v>
      </c>
      <c r="K18" s="54">
        <f t="shared" si="1"/>
        <v>12596.567164179105</v>
      </c>
      <c r="L18" s="54">
        <f t="shared" si="1"/>
        <v>8426.9794348897722</v>
      </c>
      <c r="M18" s="54">
        <f t="shared" si="1"/>
        <v>562.20731206353571</v>
      </c>
      <c r="N18" s="54">
        <f t="shared" si="1"/>
        <v>5056.398863480762</v>
      </c>
      <c r="O18" s="54">
        <f t="shared" si="1"/>
        <v>50.286320690127354</v>
      </c>
      <c r="P18" s="54">
        <f t="shared" si="1"/>
        <v>562.20731206353571</v>
      </c>
      <c r="Q18" s="54">
        <f t="shared" si="1"/>
        <v>8721.6219800082181</v>
      </c>
      <c r="R18" s="54">
        <f t="shared" si="1"/>
        <v>10989.801429874422</v>
      </c>
      <c r="S18" s="54">
        <f t="shared" si="1"/>
        <v>0</v>
      </c>
      <c r="T18" s="54">
        <f t="shared" si="1"/>
        <v>0</v>
      </c>
      <c r="U18" s="54">
        <f t="shared" si="1"/>
        <v>0</v>
      </c>
      <c r="V18" s="54">
        <f t="shared" si="1"/>
        <v>648.10009585102023</v>
      </c>
      <c r="W18" s="54">
        <f t="shared" si="1"/>
        <v>0</v>
      </c>
      <c r="X18" s="54">
        <f t="shared" si="1"/>
        <v>0</v>
      </c>
      <c r="Y18" s="54">
        <f t="shared" si="1"/>
        <v>0</v>
      </c>
      <c r="Z18" s="54">
        <f t="shared" si="1"/>
        <v>0</v>
      </c>
      <c r="AA18" s="54">
        <f t="shared" si="1"/>
        <v>2124.2100000000005</v>
      </c>
      <c r="AB18" s="54">
        <f t="shared" si="1"/>
        <v>69.300000000000011</v>
      </c>
      <c r="AC18" s="50" t="s">
        <v>205</v>
      </c>
      <c r="AD18" s="55"/>
      <c r="AE18" s="37"/>
      <c r="AF18" s="37"/>
      <c r="AG18" s="37"/>
      <c r="AH18" s="37"/>
    </row>
    <row r="19" spans="1:34" ht="33" customHeight="1" x14ac:dyDescent="0.25">
      <c r="A19" s="56" t="s">
        <v>211</v>
      </c>
      <c r="B19" s="59" t="s">
        <v>209</v>
      </c>
      <c r="C19" s="62" t="s">
        <v>203</v>
      </c>
      <c r="D19" s="60">
        <f>E19+F19+G19+H19+I19+J19+K19+L19+M19+N19+O19+P19+Q19+R19+S19+T19+U19+W19+V19+X19+Y19+Z19+AA19+AB19</f>
        <v>80367.055585219146</v>
      </c>
      <c r="E19" s="61">
        <f>[11]итоговая!$Q$27/1.18</f>
        <v>9471.0000000000018</v>
      </c>
      <c r="F19" s="61">
        <f>[11]итоговая!$Q$31/1.18</f>
        <v>6696.7644821186441</v>
      </c>
      <c r="G19" s="61">
        <f>[11]итоговая!$Q$32/1.18</f>
        <v>3624.4470900000001</v>
      </c>
      <c r="H19" s="61">
        <f>[11]итоговая!$Q$33/1.18</f>
        <v>3451.14</v>
      </c>
      <c r="I19" s="61">
        <f>[11]итоговая!$Q$34/1.18</f>
        <v>2807.8620900000005</v>
      </c>
      <c r="J19" s="61">
        <f>[11]итоговая!$Q$35/1.18</f>
        <v>4508.16201</v>
      </c>
      <c r="K19" s="61">
        <f>[11]итоговая!$Q$36/1.18</f>
        <v>12596.567164179105</v>
      </c>
      <c r="L19" s="61">
        <f>[11]итоговая!$Q$38/1.18</f>
        <v>8426.9794348897722</v>
      </c>
      <c r="M19" s="61">
        <f>[11]итоговая!$Q$39/1.18</f>
        <v>562.20731206353571</v>
      </c>
      <c r="N19" s="61">
        <f>[11]итоговая!$Q$42/1.18</f>
        <v>5056.398863480762</v>
      </c>
      <c r="O19" s="61">
        <f>[11]итоговая!$Q$48/1.18</f>
        <v>50.286320690127354</v>
      </c>
      <c r="P19" s="61">
        <f>[11]итоговая!$Q$49/1.18</f>
        <v>562.20731206353571</v>
      </c>
      <c r="Q19" s="61">
        <f>[11]итоговая!$Q$50/1.18</f>
        <v>8721.6219800082181</v>
      </c>
      <c r="R19" s="61">
        <f>[11]итоговая!$Q$51/1.18</f>
        <v>10989.801429874422</v>
      </c>
      <c r="S19" s="61"/>
      <c r="T19" s="61"/>
      <c r="U19" s="61"/>
      <c r="V19" s="61">
        <f>[11]итоговая!$Q$40/1.18</f>
        <v>648.10009585102023</v>
      </c>
      <c r="W19" s="61"/>
      <c r="X19" s="61"/>
      <c r="Y19" s="61"/>
      <c r="Z19" s="61"/>
      <c r="AA19" s="61">
        <f>[11]итоговая!$Q$46/1.18</f>
        <v>2124.2100000000005</v>
      </c>
      <c r="AB19" s="61">
        <f>[11]итоговая!$Q$47/1.18</f>
        <v>69.300000000000011</v>
      </c>
      <c r="AC19" s="50" t="s">
        <v>206</v>
      </c>
      <c r="AD19" s="55"/>
      <c r="AE19" s="37"/>
      <c r="AF19" s="37"/>
      <c r="AG19" s="37"/>
      <c r="AH19" s="37"/>
    </row>
    <row r="20" spans="1:34" ht="33" customHeight="1" x14ac:dyDescent="0.25">
      <c r="A20" s="46" t="s">
        <v>212</v>
      </c>
      <c r="B20" s="69">
        <v>2019</v>
      </c>
      <c r="C20" s="48" t="s">
        <v>203</v>
      </c>
      <c r="D20" s="54">
        <f t="shared" ref="D20:AB20" si="2">SUM(D21:D21)</f>
        <v>67013.009839326085</v>
      </c>
      <c r="E20" s="54">
        <f t="shared" si="2"/>
        <v>18777</v>
      </c>
      <c r="F20" s="54">
        <f t="shared" si="2"/>
        <v>363.00000000000006</v>
      </c>
      <c r="G20" s="54">
        <f t="shared" si="2"/>
        <v>3769.4249736000006</v>
      </c>
      <c r="H20" s="54">
        <f t="shared" si="2"/>
        <v>0</v>
      </c>
      <c r="I20" s="54">
        <f t="shared" si="2"/>
        <v>2838.1287000000002</v>
      </c>
      <c r="J20" s="54">
        <f t="shared" si="2"/>
        <v>1959.8095932203389</v>
      </c>
      <c r="K20" s="54">
        <f t="shared" si="2"/>
        <v>8301.7620329708552</v>
      </c>
      <c r="L20" s="54">
        <f t="shared" si="2"/>
        <v>0</v>
      </c>
      <c r="M20" s="54">
        <f t="shared" si="2"/>
        <v>1328.8866757865937</v>
      </c>
      <c r="N20" s="54">
        <f t="shared" si="2"/>
        <v>0</v>
      </c>
      <c r="O20" s="54">
        <f t="shared" si="2"/>
        <v>6885.9097127222985</v>
      </c>
      <c r="P20" s="54">
        <f t="shared" si="2"/>
        <v>2611.8255540355681</v>
      </c>
      <c r="Q20" s="54">
        <f t="shared" si="2"/>
        <v>0</v>
      </c>
      <c r="R20" s="54">
        <f t="shared" si="2"/>
        <v>0</v>
      </c>
      <c r="S20" s="54">
        <f t="shared" si="2"/>
        <v>0</v>
      </c>
      <c r="T20" s="54">
        <f t="shared" si="2"/>
        <v>0</v>
      </c>
      <c r="U20" s="54">
        <f t="shared" si="2"/>
        <v>1634.1515731874147</v>
      </c>
      <c r="V20" s="54">
        <f t="shared" si="2"/>
        <v>5673.1110238030087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12870.000000000002</v>
      </c>
      <c r="AC20" s="50" t="s">
        <v>205</v>
      </c>
      <c r="AD20" s="55"/>
      <c r="AE20" s="37"/>
      <c r="AF20" s="37"/>
      <c r="AG20" s="37"/>
      <c r="AH20" s="37"/>
    </row>
    <row r="21" spans="1:34" ht="41.25" customHeight="1" x14ac:dyDescent="0.25">
      <c r="A21" s="56" t="s">
        <v>213</v>
      </c>
      <c r="B21" s="59" t="s">
        <v>209</v>
      </c>
      <c r="C21" s="62" t="s">
        <v>203</v>
      </c>
      <c r="D21" s="60">
        <f>E21+F21+G21+H21+I21+J21+K21+L21+M21+N21+O21+P21+Q21+R21+S21+T21+U21+W21+V21+X21+Y21+Z21+AA21+AB21</f>
        <v>67013.009839326085</v>
      </c>
      <c r="E21" s="61">
        <f>[11]итоговая!$S$27/1.18</f>
        <v>18777</v>
      </c>
      <c r="F21" s="61">
        <f>[11]итоговая!$S$31/1.18</f>
        <v>363.00000000000006</v>
      </c>
      <c r="G21" s="61">
        <f>[11]итоговая!$S$32/1.18</f>
        <v>3769.4249736000006</v>
      </c>
      <c r="H21" s="61"/>
      <c r="I21" s="61">
        <f>[11]итоговая!$S$34/1.18</f>
        <v>2838.1287000000002</v>
      </c>
      <c r="J21" s="61">
        <f>[11]итоговая!$S$35/1.18</f>
        <v>1959.8095932203389</v>
      </c>
      <c r="K21" s="61">
        <f>[11]итоговая!$S$36/1.18</f>
        <v>8301.7620329708552</v>
      </c>
      <c r="L21" s="61"/>
      <c r="M21" s="61">
        <f>[11]итоговая!$S$39/1.18</f>
        <v>1328.8866757865937</v>
      </c>
      <c r="N21" s="61"/>
      <c r="O21" s="61">
        <f>[11]итоговая!$S$48/1.18</f>
        <v>6885.9097127222985</v>
      </c>
      <c r="P21" s="61">
        <f>[11]итоговая!$S$49/1.18</f>
        <v>2611.8255540355681</v>
      </c>
      <c r="Q21" s="61"/>
      <c r="R21" s="61"/>
      <c r="S21" s="61"/>
      <c r="T21" s="61"/>
      <c r="U21" s="61">
        <f>[11]итоговая!$S$37/1.18</f>
        <v>1634.1515731874147</v>
      </c>
      <c r="V21" s="61">
        <f>[11]итоговая!$S$40/1.18</f>
        <v>5673.1110238030087</v>
      </c>
      <c r="W21" s="61"/>
      <c r="X21" s="61"/>
      <c r="Y21" s="61"/>
      <c r="Z21" s="61"/>
      <c r="AA21" s="61"/>
      <c r="AB21" s="61">
        <f>[11]итоговая!$S$47/1.18</f>
        <v>12870.000000000002</v>
      </c>
      <c r="AC21" s="50" t="s">
        <v>206</v>
      </c>
      <c r="AD21" s="55"/>
      <c r="AE21" s="37"/>
      <c r="AF21" s="37"/>
      <c r="AG21" s="37"/>
      <c r="AH21" s="37"/>
    </row>
    <row r="22" spans="1:34" ht="24.75" customHeight="1" x14ac:dyDescent="0.25">
      <c r="A22" s="56" t="s">
        <v>214</v>
      </c>
      <c r="B22" s="69">
        <v>2020</v>
      </c>
      <c r="C22" s="48" t="s">
        <v>203</v>
      </c>
      <c r="D22" s="54">
        <f t="shared" ref="D22:AB22" si="3">SUM(D23:D23)</f>
        <v>10761.796493015858</v>
      </c>
      <c r="E22" s="54">
        <f t="shared" si="3"/>
        <v>0</v>
      </c>
      <c r="F22" s="54">
        <f t="shared" si="3"/>
        <v>0</v>
      </c>
      <c r="G22" s="54">
        <f t="shared" si="3"/>
        <v>3920.2019725440005</v>
      </c>
      <c r="H22" s="54">
        <f t="shared" si="3"/>
        <v>0</v>
      </c>
      <c r="I22" s="54">
        <f t="shared" si="3"/>
        <v>0</v>
      </c>
      <c r="J22" s="54">
        <f t="shared" si="3"/>
        <v>2038.2019769491528</v>
      </c>
      <c r="K22" s="54">
        <f t="shared" si="3"/>
        <v>0</v>
      </c>
      <c r="L22" s="54">
        <f t="shared" si="3"/>
        <v>0</v>
      </c>
      <c r="M22" s="54">
        <f t="shared" si="3"/>
        <v>0</v>
      </c>
      <c r="N22" s="54">
        <f t="shared" si="3"/>
        <v>0</v>
      </c>
      <c r="O22" s="54">
        <f t="shared" si="3"/>
        <v>0</v>
      </c>
      <c r="P22" s="54">
        <f t="shared" si="3"/>
        <v>0</v>
      </c>
      <c r="Q22" s="54">
        <f t="shared" si="3"/>
        <v>0</v>
      </c>
      <c r="R22" s="54">
        <f t="shared" si="3"/>
        <v>0</v>
      </c>
      <c r="S22" s="54">
        <f t="shared" si="3"/>
        <v>0</v>
      </c>
      <c r="T22" s="54">
        <f t="shared" si="3"/>
        <v>1398.9720691227051</v>
      </c>
      <c r="U22" s="54">
        <f t="shared" si="3"/>
        <v>0</v>
      </c>
      <c r="V22" s="54">
        <f t="shared" si="3"/>
        <v>0</v>
      </c>
      <c r="W22" s="54">
        <f t="shared" si="3"/>
        <v>0</v>
      </c>
      <c r="X22" s="54">
        <f t="shared" si="3"/>
        <v>2810.8733400000006</v>
      </c>
      <c r="Y22" s="54">
        <f t="shared" si="3"/>
        <v>395.54713440000012</v>
      </c>
      <c r="Z22" s="54">
        <f t="shared" si="3"/>
        <v>198.00000000000003</v>
      </c>
      <c r="AA22" s="54">
        <f t="shared" si="3"/>
        <v>0</v>
      </c>
      <c r="AB22" s="54">
        <f t="shared" si="3"/>
        <v>0</v>
      </c>
      <c r="AC22" s="50" t="s">
        <v>205</v>
      </c>
      <c r="AD22" s="55"/>
      <c r="AE22" s="37"/>
      <c r="AF22" s="37"/>
      <c r="AG22" s="37"/>
      <c r="AH22" s="37"/>
    </row>
    <row r="23" spans="1:34" ht="33" customHeight="1" x14ac:dyDescent="0.25">
      <c r="A23" s="56" t="s">
        <v>215</v>
      </c>
      <c r="B23" s="59" t="s">
        <v>209</v>
      </c>
      <c r="C23" s="62" t="s">
        <v>203</v>
      </c>
      <c r="D23" s="60">
        <f>E23+F23+G23+H23+I23+J23+K23+L23+M23+N23+O23+P23+Q23+R23+S23+T23+U23+W23+V23+X23+Y23+Z23+AA23+AB23</f>
        <v>10761.796493015858</v>
      </c>
      <c r="E23" s="61"/>
      <c r="F23" s="61"/>
      <c r="G23" s="61">
        <f>[11]итоговая!$U$32/1.18</f>
        <v>3920.2019725440005</v>
      </c>
      <c r="H23" s="61"/>
      <c r="I23" s="61"/>
      <c r="J23" s="61">
        <f>[11]итоговая!$U$35/1.18</f>
        <v>2038.2019769491528</v>
      </c>
      <c r="K23" s="61"/>
      <c r="L23" s="61"/>
      <c r="M23" s="61"/>
      <c r="N23" s="61"/>
      <c r="O23" s="61"/>
      <c r="P23" s="61"/>
      <c r="Q23" s="61"/>
      <c r="R23" s="61"/>
      <c r="S23" s="61"/>
      <c r="T23" s="61">
        <f>[11]итоговая!$U$30/1.18</f>
        <v>1398.9720691227051</v>
      </c>
      <c r="U23" s="61"/>
      <c r="V23" s="61"/>
      <c r="W23" s="61"/>
      <c r="X23" s="61">
        <f>[11]итоговая!$U$43/1.18</f>
        <v>2810.8733400000006</v>
      </c>
      <c r="Y23" s="61">
        <f>[11]итоговая!$U$44/1.18</f>
        <v>395.54713440000012</v>
      </c>
      <c r="Z23" s="61">
        <f>[11]итоговая!$U$45/1.18</f>
        <v>198.00000000000003</v>
      </c>
      <c r="AA23" s="61"/>
      <c r="AB23" s="61"/>
      <c r="AC23" s="50" t="s">
        <v>206</v>
      </c>
      <c r="AD23" s="55"/>
      <c r="AE23" s="37"/>
      <c r="AF23" s="37"/>
      <c r="AG23" s="37"/>
      <c r="AH23" s="37"/>
    </row>
    <row r="24" spans="1:34" ht="30" x14ac:dyDescent="0.25">
      <c r="A24" s="63" t="s">
        <v>216</v>
      </c>
      <c r="B24" s="50" t="s">
        <v>217</v>
      </c>
      <c r="C24" s="64" t="s">
        <v>164</v>
      </c>
      <c r="D24" s="64" t="s">
        <v>164</v>
      </c>
      <c r="E24" s="64" t="s">
        <v>164</v>
      </c>
      <c r="F24" s="64" t="s">
        <v>164</v>
      </c>
      <c r="G24" s="64" t="s">
        <v>164</v>
      </c>
      <c r="H24" s="64" t="s">
        <v>164</v>
      </c>
      <c r="I24" s="64" t="s">
        <v>164</v>
      </c>
      <c r="J24" s="64" t="s">
        <v>164</v>
      </c>
      <c r="K24" s="64" t="s">
        <v>164</v>
      </c>
      <c r="L24" s="64" t="s">
        <v>164</v>
      </c>
      <c r="M24" s="64" t="s">
        <v>164</v>
      </c>
      <c r="N24" s="64" t="s">
        <v>164</v>
      </c>
      <c r="O24" s="64" t="s">
        <v>164</v>
      </c>
      <c r="P24" s="64" t="s">
        <v>164</v>
      </c>
      <c r="Q24" s="64" t="s">
        <v>164</v>
      </c>
      <c r="R24" s="64" t="s">
        <v>164</v>
      </c>
      <c r="S24" s="64" t="s">
        <v>164</v>
      </c>
      <c r="T24" s="64" t="s">
        <v>164</v>
      </c>
      <c r="U24" s="64" t="s">
        <v>164</v>
      </c>
      <c r="V24" s="64" t="s">
        <v>164</v>
      </c>
      <c r="W24" s="64" t="s">
        <v>164</v>
      </c>
      <c r="X24" s="64" t="s">
        <v>164</v>
      </c>
      <c r="Y24" s="64" t="s">
        <v>164</v>
      </c>
      <c r="Z24" s="64" t="s">
        <v>164</v>
      </c>
      <c r="AA24" s="64" t="s">
        <v>164</v>
      </c>
      <c r="AB24" s="64" t="s">
        <v>164</v>
      </c>
      <c r="AC24" s="50"/>
      <c r="AD24" s="55"/>
      <c r="AE24" s="37"/>
      <c r="AF24" s="37"/>
      <c r="AG24" s="37"/>
      <c r="AH24" s="37"/>
    </row>
    <row r="25" spans="1:34" x14ac:dyDescent="0.25">
      <c r="A25" s="63" t="s">
        <v>218</v>
      </c>
      <c r="B25" s="50" t="s">
        <v>219</v>
      </c>
      <c r="C25" s="64" t="s">
        <v>164</v>
      </c>
      <c r="D25" s="64" t="s">
        <v>164</v>
      </c>
      <c r="E25" s="64" t="s">
        <v>164</v>
      </c>
      <c r="F25" s="64" t="s">
        <v>164</v>
      </c>
      <c r="G25" s="64" t="s">
        <v>164</v>
      </c>
      <c r="H25" s="64" t="s">
        <v>164</v>
      </c>
      <c r="I25" s="64" t="s">
        <v>164</v>
      </c>
      <c r="J25" s="64" t="s">
        <v>164</v>
      </c>
      <c r="K25" s="64" t="s">
        <v>164</v>
      </c>
      <c r="L25" s="64" t="s">
        <v>164</v>
      </c>
      <c r="M25" s="64" t="s">
        <v>164</v>
      </c>
      <c r="N25" s="64" t="s">
        <v>164</v>
      </c>
      <c r="O25" s="64" t="s">
        <v>164</v>
      </c>
      <c r="P25" s="64" t="s">
        <v>164</v>
      </c>
      <c r="Q25" s="64" t="s">
        <v>164</v>
      </c>
      <c r="R25" s="64" t="s">
        <v>164</v>
      </c>
      <c r="S25" s="64" t="s">
        <v>164</v>
      </c>
      <c r="T25" s="64" t="s">
        <v>164</v>
      </c>
      <c r="U25" s="64" t="s">
        <v>164</v>
      </c>
      <c r="V25" s="64" t="s">
        <v>164</v>
      </c>
      <c r="W25" s="64" t="s">
        <v>164</v>
      </c>
      <c r="X25" s="64" t="s">
        <v>164</v>
      </c>
      <c r="Y25" s="64" t="s">
        <v>164</v>
      </c>
      <c r="Z25" s="64" t="s">
        <v>164</v>
      </c>
      <c r="AA25" s="64" t="s">
        <v>164</v>
      </c>
      <c r="AB25" s="64" t="s">
        <v>164</v>
      </c>
      <c r="AC25" s="50"/>
      <c r="AD25" s="55"/>
      <c r="AE25" s="37"/>
      <c r="AF25" s="37"/>
      <c r="AG25" s="37"/>
      <c r="AH25" s="37"/>
    </row>
    <row r="26" spans="1:34" x14ac:dyDescent="0.25">
      <c r="A26" s="63" t="s">
        <v>220</v>
      </c>
      <c r="B26" s="50" t="s">
        <v>221</v>
      </c>
      <c r="C26" s="64" t="s">
        <v>222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50"/>
      <c r="AD26" s="55"/>
      <c r="AE26" s="37"/>
      <c r="AF26" s="37"/>
      <c r="AG26" s="37"/>
      <c r="AH26" s="37"/>
    </row>
    <row r="27" spans="1:34" x14ac:dyDescent="0.25">
      <c r="A27" s="63" t="s">
        <v>223</v>
      </c>
      <c r="B27" s="50" t="s">
        <v>224</v>
      </c>
      <c r="C27" s="64" t="s">
        <v>222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50"/>
      <c r="AD27" s="55"/>
      <c r="AE27" s="37"/>
      <c r="AF27" s="37"/>
      <c r="AG27" s="37"/>
      <c r="AH27" s="37"/>
    </row>
    <row r="28" spans="1:34" ht="30" x14ac:dyDescent="0.25">
      <c r="A28" s="63" t="s">
        <v>225</v>
      </c>
      <c r="B28" s="50" t="s">
        <v>226</v>
      </c>
      <c r="C28" s="64" t="s">
        <v>164</v>
      </c>
      <c r="D28" s="64" t="s">
        <v>164</v>
      </c>
      <c r="E28" s="64" t="s">
        <v>164</v>
      </c>
      <c r="F28" s="64" t="s">
        <v>164</v>
      </c>
      <c r="G28" s="64" t="s">
        <v>164</v>
      </c>
      <c r="H28" s="64" t="s">
        <v>164</v>
      </c>
      <c r="I28" s="64" t="s">
        <v>164</v>
      </c>
      <c r="J28" s="64" t="s">
        <v>164</v>
      </c>
      <c r="K28" s="64" t="s">
        <v>164</v>
      </c>
      <c r="L28" s="64" t="s">
        <v>164</v>
      </c>
      <c r="M28" s="64" t="s">
        <v>164</v>
      </c>
      <c r="N28" s="64" t="s">
        <v>164</v>
      </c>
      <c r="O28" s="64" t="s">
        <v>164</v>
      </c>
      <c r="P28" s="64" t="s">
        <v>164</v>
      </c>
      <c r="Q28" s="64" t="s">
        <v>164</v>
      </c>
      <c r="R28" s="64" t="s">
        <v>164</v>
      </c>
      <c r="S28" s="64" t="s">
        <v>164</v>
      </c>
      <c r="T28" s="64" t="s">
        <v>164</v>
      </c>
      <c r="U28" s="64" t="s">
        <v>164</v>
      </c>
      <c r="V28" s="64" t="s">
        <v>164</v>
      </c>
      <c r="W28" s="64" t="s">
        <v>164</v>
      </c>
      <c r="X28" s="64" t="s">
        <v>164</v>
      </c>
      <c r="Y28" s="64" t="s">
        <v>164</v>
      </c>
      <c r="Z28" s="64" t="s">
        <v>164</v>
      </c>
      <c r="AA28" s="64" t="s">
        <v>164</v>
      </c>
      <c r="AB28" s="64" t="s">
        <v>164</v>
      </c>
      <c r="AC28" s="50"/>
      <c r="AD28" s="66"/>
      <c r="AE28" s="37"/>
      <c r="AF28" s="37"/>
      <c r="AG28" s="37"/>
      <c r="AH28" s="37"/>
    </row>
    <row r="29" spans="1:34" ht="10.5" customHeight="1" x14ac:dyDescent="0.25">
      <c r="A29" s="63" t="s">
        <v>227</v>
      </c>
      <c r="B29" s="50" t="s">
        <v>221</v>
      </c>
      <c r="C29" s="64" t="s">
        <v>228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50" t="s">
        <v>229</v>
      </c>
      <c r="AD29" s="66"/>
      <c r="AE29" s="37"/>
      <c r="AF29" s="37"/>
      <c r="AG29" s="37"/>
      <c r="AH29" s="37"/>
    </row>
    <row r="30" spans="1:34" ht="12" customHeight="1" x14ac:dyDescent="0.25">
      <c r="A30" s="63" t="s">
        <v>230</v>
      </c>
      <c r="B30" s="50" t="s">
        <v>224</v>
      </c>
      <c r="C30" s="64" t="s">
        <v>228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50" t="s">
        <v>231</v>
      </c>
      <c r="AD30" s="66"/>
      <c r="AE30" s="37"/>
      <c r="AF30" s="37"/>
      <c r="AG30" s="37"/>
      <c r="AH30" s="37"/>
    </row>
    <row r="31" spans="1:34" ht="45" x14ac:dyDescent="0.25">
      <c r="A31" s="63" t="s">
        <v>232</v>
      </c>
      <c r="B31" s="50" t="s">
        <v>233</v>
      </c>
      <c r="C31" s="64" t="s">
        <v>164</v>
      </c>
      <c r="D31" s="64" t="s">
        <v>164</v>
      </c>
      <c r="E31" s="64" t="s">
        <v>164</v>
      </c>
      <c r="F31" s="64" t="s">
        <v>164</v>
      </c>
      <c r="G31" s="64" t="s">
        <v>164</v>
      </c>
      <c r="H31" s="64" t="s">
        <v>164</v>
      </c>
      <c r="I31" s="64" t="s">
        <v>164</v>
      </c>
      <c r="J31" s="64" t="s">
        <v>164</v>
      </c>
      <c r="K31" s="64" t="s">
        <v>164</v>
      </c>
      <c r="L31" s="64" t="s">
        <v>164</v>
      </c>
      <c r="M31" s="64" t="s">
        <v>164</v>
      </c>
      <c r="N31" s="64" t="s">
        <v>164</v>
      </c>
      <c r="O31" s="64" t="s">
        <v>164</v>
      </c>
      <c r="P31" s="64" t="s">
        <v>164</v>
      </c>
      <c r="Q31" s="64" t="s">
        <v>164</v>
      </c>
      <c r="R31" s="64" t="s">
        <v>164</v>
      </c>
      <c r="S31" s="64" t="s">
        <v>164</v>
      </c>
      <c r="T31" s="64" t="s">
        <v>164</v>
      </c>
      <c r="U31" s="64" t="s">
        <v>164</v>
      </c>
      <c r="V31" s="64" t="s">
        <v>164</v>
      </c>
      <c r="W31" s="64" t="s">
        <v>164</v>
      </c>
      <c r="X31" s="64" t="s">
        <v>164</v>
      </c>
      <c r="Y31" s="64" t="s">
        <v>164</v>
      </c>
      <c r="Z31" s="64" t="s">
        <v>164</v>
      </c>
      <c r="AA31" s="64" t="s">
        <v>164</v>
      </c>
      <c r="AB31" s="64" t="s">
        <v>164</v>
      </c>
      <c r="AC31" s="50"/>
      <c r="AD31" s="66"/>
      <c r="AE31" s="37"/>
      <c r="AF31" s="37"/>
      <c r="AG31" s="37"/>
      <c r="AH31" s="37"/>
    </row>
    <row r="32" spans="1:34" ht="15.75" customHeight="1" x14ac:dyDescent="0.25">
      <c r="A32" s="63" t="s">
        <v>234</v>
      </c>
      <c r="B32" s="50" t="s">
        <v>221</v>
      </c>
      <c r="C32" s="64" t="s">
        <v>235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50" t="s">
        <v>236</v>
      </c>
      <c r="AD32" s="66"/>
      <c r="AE32" s="37"/>
      <c r="AF32" s="37"/>
      <c r="AG32" s="37"/>
      <c r="AH32" s="37"/>
    </row>
    <row r="33" spans="1:34" ht="16.5" customHeight="1" x14ac:dyDescent="0.25">
      <c r="A33" s="63" t="s">
        <v>237</v>
      </c>
      <c r="B33" s="50" t="s">
        <v>224</v>
      </c>
      <c r="C33" s="64" t="s">
        <v>235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50" t="s">
        <v>238</v>
      </c>
      <c r="AD33" s="66"/>
      <c r="AE33" s="37"/>
      <c r="AF33" s="37"/>
      <c r="AG33" s="37"/>
      <c r="AH33" s="37"/>
    </row>
    <row r="34" spans="1:34" ht="30" x14ac:dyDescent="0.25">
      <c r="A34" s="63" t="s">
        <v>239</v>
      </c>
      <c r="B34" s="50" t="s">
        <v>240</v>
      </c>
      <c r="C34" s="64" t="s">
        <v>164</v>
      </c>
      <c r="D34" s="64" t="s">
        <v>164</v>
      </c>
      <c r="E34" s="64" t="s">
        <v>164</v>
      </c>
      <c r="F34" s="64" t="s">
        <v>164</v>
      </c>
      <c r="G34" s="64" t="s">
        <v>164</v>
      </c>
      <c r="H34" s="64" t="s">
        <v>164</v>
      </c>
      <c r="I34" s="64" t="s">
        <v>164</v>
      </c>
      <c r="J34" s="64" t="s">
        <v>164</v>
      </c>
      <c r="K34" s="64" t="s">
        <v>164</v>
      </c>
      <c r="L34" s="64" t="s">
        <v>164</v>
      </c>
      <c r="M34" s="64" t="s">
        <v>164</v>
      </c>
      <c r="N34" s="64" t="s">
        <v>164</v>
      </c>
      <c r="O34" s="64" t="s">
        <v>164</v>
      </c>
      <c r="P34" s="64" t="s">
        <v>164</v>
      </c>
      <c r="Q34" s="64" t="s">
        <v>164</v>
      </c>
      <c r="R34" s="64" t="s">
        <v>164</v>
      </c>
      <c r="S34" s="64" t="s">
        <v>164</v>
      </c>
      <c r="T34" s="64" t="s">
        <v>164</v>
      </c>
      <c r="U34" s="64" t="s">
        <v>164</v>
      </c>
      <c r="V34" s="64" t="s">
        <v>164</v>
      </c>
      <c r="W34" s="64" t="s">
        <v>164</v>
      </c>
      <c r="X34" s="64" t="s">
        <v>164</v>
      </c>
      <c r="Y34" s="64" t="s">
        <v>164</v>
      </c>
      <c r="Z34" s="64" t="s">
        <v>164</v>
      </c>
      <c r="AA34" s="64" t="s">
        <v>164</v>
      </c>
      <c r="AB34" s="64" t="s">
        <v>164</v>
      </c>
      <c r="AC34" s="50"/>
      <c r="AD34" s="66"/>
      <c r="AE34" s="37"/>
      <c r="AF34" s="37"/>
      <c r="AG34" s="37"/>
      <c r="AH34" s="37"/>
    </row>
    <row r="35" spans="1:34" ht="18.75" customHeight="1" x14ac:dyDescent="0.25">
      <c r="A35" s="63" t="s">
        <v>241</v>
      </c>
      <c r="B35" s="50" t="s">
        <v>221</v>
      </c>
      <c r="C35" s="64" t="s">
        <v>242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50" t="s">
        <v>243</v>
      </c>
      <c r="AD35" s="66"/>
      <c r="AE35" s="37"/>
      <c r="AF35" s="37"/>
      <c r="AG35" s="37"/>
      <c r="AH35" s="37"/>
    </row>
    <row r="36" spans="1:34" ht="20.25" customHeight="1" x14ac:dyDescent="0.25">
      <c r="A36" s="63" t="s">
        <v>244</v>
      </c>
      <c r="B36" s="50" t="s">
        <v>224</v>
      </c>
      <c r="C36" s="64" t="s">
        <v>242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50" t="s">
        <v>245</v>
      </c>
      <c r="AD36" s="66"/>
      <c r="AE36" s="37"/>
      <c r="AF36" s="37"/>
      <c r="AG36" s="37"/>
      <c r="AH36" s="37"/>
    </row>
    <row r="37" spans="1:34" x14ac:dyDescent="0.25">
      <c r="A37" s="63" t="s">
        <v>246</v>
      </c>
      <c r="B37" s="50" t="s">
        <v>247</v>
      </c>
      <c r="C37" s="64" t="s">
        <v>164</v>
      </c>
      <c r="D37" s="64" t="s">
        <v>164</v>
      </c>
      <c r="E37" s="64" t="s">
        <v>164</v>
      </c>
      <c r="F37" s="64" t="s">
        <v>164</v>
      </c>
      <c r="G37" s="64" t="s">
        <v>164</v>
      </c>
      <c r="H37" s="64" t="s">
        <v>164</v>
      </c>
      <c r="I37" s="64" t="s">
        <v>164</v>
      </c>
      <c r="J37" s="64" t="s">
        <v>164</v>
      </c>
      <c r="K37" s="64" t="s">
        <v>164</v>
      </c>
      <c r="L37" s="64" t="s">
        <v>164</v>
      </c>
      <c r="M37" s="64" t="s">
        <v>164</v>
      </c>
      <c r="N37" s="64" t="s">
        <v>164</v>
      </c>
      <c r="O37" s="64" t="s">
        <v>164</v>
      </c>
      <c r="P37" s="64" t="s">
        <v>164</v>
      </c>
      <c r="Q37" s="64" t="s">
        <v>164</v>
      </c>
      <c r="R37" s="64" t="s">
        <v>164</v>
      </c>
      <c r="S37" s="64" t="s">
        <v>164</v>
      </c>
      <c r="T37" s="64" t="s">
        <v>164</v>
      </c>
      <c r="U37" s="64" t="s">
        <v>164</v>
      </c>
      <c r="V37" s="64" t="s">
        <v>164</v>
      </c>
      <c r="W37" s="64" t="s">
        <v>164</v>
      </c>
      <c r="X37" s="64" t="s">
        <v>164</v>
      </c>
      <c r="Y37" s="64" t="s">
        <v>164</v>
      </c>
      <c r="Z37" s="64" t="s">
        <v>164</v>
      </c>
      <c r="AA37" s="64" t="s">
        <v>164</v>
      </c>
      <c r="AB37" s="64" t="s">
        <v>164</v>
      </c>
      <c r="AC37" s="50"/>
      <c r="AD37" s="66"/>
      <c r="AE37" s="37"/>
      <c r="AF37" s="37"/>
      <c r="AG37" s="37"/>
      <c r="AH37" s="37"/>
    </row>
    <row r="38" spans="1:34" ht="19.5" customHeight="1" x14ac:dyDescent="0.25">
      <c r="A38" s="63" t="s">
        <v>248</v>
      </c>
      <c r="B38" s="50" t="s">
        <v>221</v>
      </c>
      <c r="C38" s="64" t="s">
        <v>249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50" t="s">
        <v>250</v>
      </c>
      <c r="AD38" s="66"/>
      <c r="AE38" s="37"/>
      <c r="AF38" s="37"/>
      <c r="AG38" s="37"/>
      <c r="AH38" s="37"/>
    </row>
    <row r="39" spans="1:34" ht="15" customHeight="1" x14ac:dyDescent="0.25">
      <c r="A39" s="63" t="s">
        <v>251</v>
      </c>
      <c r="B39" s="50" t="s">
        <v>224</v>
      </c>
      <c r="C39" s="64" t="s">
        <v>249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50" t="s">
        <v>252</v>
      </c>
      <c r="AD39" s="66"/>
      <c r="AE39" s="37"/>
      <c r="AF39" s="37"/>
      <c r="AG39" s="37"/>
      <c r="AH39" s="37"/>
    </row>
    <row r="40" spans="1:34" ht="30" x14ac:dyDescent="0.25">
      <c r="A40" s="63" t="s">
        <v>253</v>
      </c>
      <c r="B40" s="50" t="s">
        <v>254</v>
      </c>
      <c r="C40" s="64" t="s">
        <v>164</v>
      </c>
      <c r="D40" s="64" t="s">
        <v>164</v>
      </c>
      <c r="E40" s="64" t="s">
        <v>164</v>
      </c>
      <c r="F40" s="64" t="s">
        <v>164</v>
      </c>
      <c r="G40" s="64" t="s">
        <v>164</v>
      </c>
      <c r="H40" s="64" t="s">
        <v>164</v>
      </c>
      <c r="I40" s="64" t="s">
        <v>164</v>
      </c>
      <c r="J40" s="64" t="s">
        <v>164</v>
      </c>
      <c r="K40" s="64" t="s">
        <v>164</v>
      </c>
      <c r="L40" s="64" t="s">
        <v>164</v>
      </c>
      <c r="M40" s="64" t="s">
        <v>164</v>
      </c>
      <c r="N40" s="64" t="s">
        <v>164</v>
      </c>
      <c r="O40" s="64" t="s">
        <v>164</v>
      </c>
      <c r="P40" s="64" t="s">
        <v>164</v>
      </c>
      <c r="Q40" s="64" t="s">
        <v>164</v>
      </c>
      <c r="R40" s="64" t="s">
        <v>164</v>
      </c>
      <c r="S40" s="64" t="s">
        <v>164</v>
      </c>
      <c r="T40" s="64" t="s">
        <v>164</v>
      </c>
      <c r="U40" s="64" t="s">
        <v>164</v>
      </c>
      <c r="V40" s="64" t="s">
        <v>164</v>
      </c>
      <c r="W40" s="64" t="s">
        <v>164</v>
      </c>
      <c r="X40" s="64" t="s">
        <v>164</v>
      </c>
      <c r="Y40" s="64" t="s">
        <v>164</v>
      </c>
      <c r="Z40" s="64" t="s">
        <v>164</v>
      </c>
      <c r="AA40" s="64" t="s">
        <v>164</v>
      </c>
      <c r="AB40" s="64" t="s">
        <v>164</v>
      </c>
      <c r="AC40" s="50"/>
      <c r="AD40" s="66"/>
      <c r="AE40" s="37"/>
      <c r="AF40" s="37"/>
      <c r="AG40" s="37"/>
      <c r="AH40" s="37"/>
    </row>
    <row r="41" spans="1:34" x14ac:dyDescent="0.25">
      <c r="A41" s="63" t="s">
        <v>255</v>
      </c>
      <c r="B41" s="50" t="s">
        <v>221</v>
      </c>
      <c r="C41" s="64" t="s">
        <v>242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50"/>
      <c r="AD41" s="66"/>
      <c r="AE41" s="37"/>
      <c r="AF41" s="37"/>
      <c r="AG41" s="37"/>
      <c r="AH41" s="37"/>
    </row>
    <row r="42" spans="1:34" x14ac:dyDescent="0.25">
      <c r="A42" s="63" t="s">
        <v>256</v>
      </c>
      <c r="B42" s="50" t="s">
        <v>224</v>
      </c>
      <c r="C42" s="64" t="s">
        <v>242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50"/>
      <c r="AD42" s="66"/>
      <c r="AE42" s="37"/>
      <c r="AF42" s="37"/>
      <c r="AG42" s="37"/>
      <c r="AH42" s="37"/>
    </row>
    <row r="43" spans="1:34" ht="30" x14ac:dyDescent="0.25">
      <c r="A43" s="63" t="s">
        <v>257</v>
      </c>
      <c r="B43" s="50" t="s">
        <v>258</v>
      </c>
      <c r="C43" s="64" t="s">
        <v>164</v>
      </c>
      <c r="D43" s="64" t="s">
        <v>164</v>
      </c>
      <c r="E43" s="64" t="s">
        <v>164</v>
      </c>
      <c r="F43" s="64" t="s">
        <v>164</v>
      </c>
      <c r="G43" s="64" t="s">
        <v>164</v>
      </c>
      <c r="H43" s="64" t="s">
        <v>164</v>
      </c>
      <c r="I43" s="64" t="s">
        <v>164</v>
      </c>
      <c r="J43" s="64" t="s">
        <v>164</v>
      </c>
      <c r="K43" s="64" t="s">
        <v>164</v>
      </c>
      <c r="L43" s="64" t="s">
        <v>164</v>
      </c>
      <c r="M43" s="64" t="s">
        <v>164</v>
      </c>
      <c r="N43" s="64" t="s">
        <v>164</v>
      </c>
      <c r="O43" s="64" t="s">
        <v>164</v>
      </c>
      <c r="P43" s="64" t="s">
        <v>164</v>
      </c>
      <c r="Q43" s="64" t="s">
        <v>164</v>
      </c>
      <c r="R43" s="64" t="s">
        <v>164</v>
      </c>
      <c r="S43" s="64" t="s">
        <v>164</v>
      </c>
      <c r="T43" s="64" t="s">
        <v>164</v>
      </c>
      <c r="U43" s="64" t="s">
        <v>164</v>
      </c>
      <c r="V43" s="64" t="s">
        <v>164</v>
      </c>
      <c r="W43" s="64" t="s">
        <v>164</v>
      </c>
      <c r="X43" s="64" t="s">
        <v>164</v>
      </c>
      <c r="Y43" s="64" t="s">
        <v>164</v>
      </c>
      <c r="Z43" s="64" t="s">
        <v>164</v>
      </c>
      <c r="AA43" s="64" t="s">
        <v>164</v>
      </c>
      <c r="AB43" s="64" t="s">
        <v>164</v>
      </c>
      <c r="AC43" s="50"/>
      <c r="AD43" s="66"/>
      <c r="AE43" s="37"/>
      <c r="AF43" s="37"/>
      <c r="AG43" s="37"/>
      <c r="AH43" s="37"/>
    </row>
    <row r="44" spans="1:34" x14ac:dyDescent="0.25">
      <c r="A44" s="63" t="s">
        <v>259</v>
      </c>
      <c r="B44" s="50" t="s">
        <v>221</v>
      </c>
      <c r="C44" s="64" t="s">
        <v>242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50"/>
      <c r="AD44" s="66"/>
      <c r="AE44" s="37"/>
      <c r="AF44" s="37"/>
      <c r="AG44" s="37"/>
      <c r="AH44" s="37"/>
    </row>
    <row r="45" spans="1:34" x14ac:dyDescent="0.25">
      <c r="A45" s="63" t="s">
        <v>260</v>
      </c>
      <c r="B45" s="50" t="s">
        <v>224</v>
      </c>
      <c r="C45" s="64" t="s">
        <v>242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50"/>
      <c r="AD45" s="66"/>
      <c r="AE45" s="37"/>
      <c r="AF45" s="37"/>
      <c r="AG45" s="37"/>
      <c r="AH45" s="37"/>
    </row>
    <row r="46" spans="1:34" ht="30" x14ac:dyDescent="0.25">
      <c r="A46" s="63" t="s">
        <v>261</v>
      </c>
      <c r="B46" s="50" t="s">
        <v>262</v>
      </c>
      <c r="C46" s="64" t="s">
        <v>164</v>
      </c>
      <c r="D46" s="64" t="s">
        <v>164</v>
      </c>
      <c r="E46" s="64" t="s">
        <v>164</v>
      </c>
      <c r="F46" s="64" t="s">
        <v>164</v>
      </c>
      <c r="G46" s="64" t="s">
        <v>164</v>
      </c>
      <c r="H46" s="64" t="s">
        <v>164</v>
      </c>
      <c r="I46" s="64" t="s">
        <v>164</v>
      </c>
      <c r="J46" s="64" t="s">
        <v>164</v>
      </c>
      <c r="K46" s="64" t="s">
        <v>164</v>
      </c>
      <c r="L46" s="64" t="s">
        <v>164</v>
      </c>
      <c r="M46" s="64" t="s">
        <v>164</v>
      </c>
      <c r="N46" s="64" t="s">
        <v>164</v>
      </c>
      <c r="O46" s="64" t="s">
        <v>164</v>
      </c>
      <c r="P46" s="64" t="s">
        <v>164</v>
      </c>
      <c r="Q46" s="64" t="s">
        <v>164</v>
      </c>
      <c r="R46" s="64" t="s">
        <v>164</v>
      </c>
      <c r="S46" s="64" t="s">
        <v>164</v>
      </c>
      <c r="T46" s="64" t="s">
        <v>164</v>
      </c>
      <c r="U46" s="64" t="s">
        <v>164</v>
      </c>
      <c r="V46" s="64" t="s">
        <v>164</v>
      </c>
      <c r="W46" s="64" t="s">
        <v>164</v>
      </c>
      <c r="X46" s="64" t="s">
        <v>164</v>
      </c>
      <c r="Y46" s="64" t="s">
        <v>164</v>
      </c>
      <c r="Z46" s="64" t="s">
        <v>164</v>
      </c>
      <c r="AA46" s="64" t="s">
        <v>164</v>
      </c>
      <c r="AB46" s="64" t="s">
        <v>164</v>
      </c>
      <c r="AC46" s="50"/>
      <c r="AD46" s="66"/>
      <c r="AE46" s="37"/>
      <c r="AF46" s="37"/>
      <c r="AG46" s="37"/>
      <c r="AH46" s="37"/>
    </row>
    <row r="47" spans="1:34" x14ac:dyDescent="0.25">
      <c r="A47" s="63" t="s">
        <v>263</v>
      </c>
      <c r="B47" s="50" t="s">
        <v>221</v>
      </c>
      <c r="C47" s="64" t="s">
        <v>242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50"/>
      <c r="AD47" s="66"/>
      <c r="AE47" s="37"/>
      <c r="AF47" s="37"/>
      <c r="AG47" s="37"/>
      <c r="AH47" s="37"/>
    </row>
    <row r="48" spans="1:34" x14ac:dyDescent="0.25">
      <c r="A48" s="63" t="s">
        <v>264</v>
      </c>
      <c r="B48" s="50" t="s">
        <v>224</v>
      </c>
      <c r="C48" s="64" t="s">
        <v>242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50"/>
      <c r="AD48" s="66"/>
      <c r="AE48" s="37"/>
      <c r="AF48" s="37"/>
      <c r="AG48" s="37"/>
      <c r="AH48" s="37"/>
    </row>
    <row r="49" spans="1:34" ht="30" x14ac:dyDescent="0.25">
      <c r="A49" s="63" t="s">
        <v>265</v>
      </c>
      <c r="B49" s="50" t="s">
        <v>266</v>
      </c>
      <c r="C49" s="64" t="s">
        <v>164</v>
      </c>
      <c r="D49" s="64" t="s">
        <v>164</v>
      </c>
      <c r="E49" s="64" t="s">
        <v>164</v>
      </c>
      <c r="F49" s="64" t="s">
        <v>164</v>
      </c>
      <c r="G49" s="64" t="s">
        <v>164</v>
      </c>
      <c r="H49" s="64" t="s">
        <v>164</v>
      </c>
      <c r="I49" s="64" t="s">
        <v>164</v>
      </c>
      <c r="J49" s="64" t="s">
        <v>164</v>
      </c>
      <c r="K49" s="64" t="s">
        <v>164</v>
      </c>
      <c r="L49" s="64" t="s">
        <v>164</v>
      </c>
      <c r="M49" s="64" t="s">
        <v>164</v>
      </c>
      <c r="N49" s="64" t="s">
        <v>164</v>
      </c>
      <c r="O49" s="64" t="s">
        <v>164</v>
      </c>
      <c r="P49" s="64" t="s">
        <v>164</v>
      </c>
      <c r="Q49" s="64" t="s">
        <v>164</v>
      </c>
      <c r="R49" s="64" t="s">
        <v>164</v>
      </c>
      <c r="S49" s="64" t="s">
        <v>164</v>
      </c>
      <c r="T49" s="64" t="s">
        <v>164</v>
      </c>
      <c r="U49" s="64" t="s">
        <v>164</v>
      </c>
      <c r="V49" s="64" t="s">
        <v>164</v>
      </c>
      <c r="W49" s="64" t="s">
        <v>164</v>
      </c>
      <c r="X49" s="64" t="s">
        <v>164</v>
      </c>
      <c r="Y49" s="64" t="s">
        <v>164</v>
      </c>
      <c r="Z49" s="64" t="s">
        <v>164</v>
      </c>
      <c r="AA49" s="64" t="s">
        <v>164</v>
      </c>
      <c r="AB49" s="64" t="s">
        <v>164</v>
      </c>
      <c r="AC49" s="50"/>
      <c r="AD49" s="66"/>
      <c r="AE49" s="37"/>
      <c r="AF49" s="37"/>
      <c r="AG49" s="37"/>
      <c r="AH49" s="37"/>
    </row>
    <row r="50" spans="1:34" x14ac:dyDescent="0.25">
      <c r="A50" s="63" t="s">
        <v>267</v>
      </c>
      <c r="B50" s="50" t="s">
        <v>221</v>
      </c>
      <c r="C50" s="64" t="s">
        <v>242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50"/>
      <c r="AD50" s="66"/>
      <c r="AE50" s="37"/>
      <c r="AF50" s="37"/>
      <c r="AG50" s="37"/>
      <c r="AH50" s="37"/>
    </row>
    <row r="51" spans="1:34" x14ac:dyDescent="0.25">
      <c r="A51" s="63" t="s">
        <v>268</v>
      </c>
      <c r="B51" s="50" t="s">
        <v>224</v>
      </c>
      <c r="C51" s="64" t="s">
        <v>242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50"/>
      <c r="AD51" s="66"/>
      <c r="AE51" s="37"/>
      <c r="AF51" s="37"/>
      <c r="AG51" s="37"/>
      <c r="AH51" s="37"/>
    </row>
    <row r="52" spans="1:34" ht="30" x14ac:dyDescent="0.25">
      <c r="A52" s="63" t="s">
        <v>269</v>
      </c>
      <c r="B52" s="50" t="s">
        <v>270</v>
      </c>
      <c r="C52" s="64" t="s">
        <v>164</v>
      </c>
      <c r="D52" s="64" t="s">
        <v>164</v>
      </c>
      <c r="E52" s="64" t="s">
        <v>164</v>
      </c>
      <c r="F52" s="64" t="s">
        <v>164</v>
      </c>
      <c r="G52" s="64" t="s">
        <v>164</v>
      </c>
      <c r="H52" s="64" t="s">
        <v>164</v>
      </c>
      <c r="I52" s="64" t="s">
        <v>164</v>
      </c>
      <c r="J52" s="64" t="s">
        <v>164</v>
      </c>
      <c r="K52" s="64" t="s">
        <v>164</v>
      </c>
      <c r="L52" s="64" t="s">
        <v>164</v>
      </c>
      <c r="M52" s="64" t="s">
        <v>164</v>
      </c>
      <c r="N52" s="64" t="s">
        <v>164</v>
      </c>
      <c r="O52" s="64" t="s">
        <v>164</v>
      </c>
      <c r="P52" s="64" t="s">
        <v>164</v>
      </c>
      <c r="Q52" s="64" t="s">
        <v>164</v>
      </c>
      <c r="R52" s="64" t="s">
        <v>164</v>
      </c>
      <c r="S52" s="64" t="s">
        <v>164</v>
      </c>
      <c r="T52" s="64" t="s">
        <v>164</v>
      </c>
      <c r="U52" s="64" t="s">
        <v>164</v>
      </c>
      <c r="V52" s="64" t="s">
        <v>164</v>
      </c>
      <c r="W52" s="64" t="s">
        <v>164</v>
      </c>
      <c r="X52" s="64" t="s">
        <v>164</v>
      </c>
      <c r="Y52" s="64" t="s">
        <v>164</v>
      </c>
      <c r="Z52" s="64" t="s">
        <v>164</v>
      </c>
      <c r="AA52" s="64" t="s">
        <v>164</v>
      </c>
      <c r="AB52" s="64" t="s">
        <v>164</v>
      </c>
      <c r="AC52" s="50"/>
      <c r="AD52" s="66"/>
      <c r="AE52" s="37"/>
      <c r="AF52" s="37"/>
      <c r="AG52" s="37"/>
      <c r="AH52" s="37"/>
    </row>
    <row r="53" spans="1:34" x14ac:dyDescent="0.25">
      <c r="A53" s="63" t="s">
        <v>271</v>
      </c>
      <c r="B53" s="50" t="s">
        <v>221</v>
      </c>
      <c r="C53" s="64" t="s">
        <v>242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50"/>
      <c r="AD53" s="66"/>
      <c r="AE53" s="37"/>
      <c r="AF53" s="37"/>
      <c r="AG53" s="37"/>
      <c r="AH53" s="37"/>
    </row>
    <row r="54" spans="1:34" x14ac:dyDescent="0.25">
      <c r="A54" s="63" t="s">
        <v>272</v>
      </c>
      <c r="B54" s="50" t="s">
        <v>224</v>
      </c>
      <c r="C54" s="64" t="s">
        <v>242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50"/>
      <c r="AD54" s="66"/>
      <c r="AE54" s="37"/>
      <c r="AF54" s="37"/>
      <c r="AG54" s="37"/>
      <c r="AH54" s="37"/>
    </row>
    <row r="55" spans="1:34" x14ac:dyDescent="0.25">
      <c r="A55" s="63" t="s">
        <v>273</v>
      </c>
      <c r="B55" s="50" t="s">
        <v>274</v>
      </c>
      <c r="C55" s="64" t="s">
        <v>164</v>
      </c>
      <c r="D55" s="64" t="s">
        <v>164</v>
      </c>
      <c r="E55" s="64" t="s">
        <v>164</v>
      </c>
      <c r="F55" s="64" t="s">
        <v>164</v>
      </c>
      <c r="G55" s="64" t="s">
        <v>164</v>
      </c>
      <c r="H55" s="64" t="s">
        <v>164</v>
      </c>
      <c r="I55" s="64" t="s">
        <v>164</v>
      </c>
      <c r="J55" s="64" t="s">
        <v>164</v>
      </c>
      <c r="K55" s="64" t="s">
        <v>164</v>
      </c>
      <c r="L55" s="64" t="s">
        <v>164</v>
      </c>
      <c r="M55" s="64" t="s">
        <v>164</v>
      </c>
      <c r="N55" s="64" t="s">
        <v>164</v>
      </c>
      <c r="O55" s="64" t="s">
        <v>164</v>
      </c>
      <c r="P55" s="64" t="s">
        <v>164</v>
      </c>
      <c r="Q55" s="64" t="s">
        <v>164</v>
      </c>
      <c r="R55" s="64" t="s">
        <v>164</v>
      </c>
      <c r="S55" s="64" t="s">
        <v>164</v>
      </c>
      <c r="T55" s="64" t="s">
        <v>164</v>
      </c>
      <c r="U55" s="64" t="s">
        <v>164</v>
      </c>
      <c r="V55" s="64" t="s">
        <v>164</v>
      </c>
      <c r="W55" s="64" t="s">
        <v>164</v>
      </c>
      <c r="X55" s="64" t="s">
        <v>164</v>
      </c>
      <c r="Y55" s="64" t="s">
        <v>164</v>
      </c>
      <c r="Z55" s="64" t="s">
        <v>164</v>
      </c>
      <c r="AA55" s="64" t="s">
        <v>164</v>
      </c>
      <c r="AB55" s="64" t="s">
        <v>164</v>
      </c>
      <c r="AC55" s="50"/>
      <c r="AD55" s="66"/>
      <c r="AE55" s="37"/>
      <c r="AF55" s="37"/>
      <c r="AG55" s="37"/>
      <c r="AH55" s="37"/>
    </row>
    <row r="56" spans="1:34" ht="42.75" customHeight="1" x14ac:dyDescent="0.25">
      <c r="A56" s="63" t="s">
        <v>275</v>
      </c>
      <c r="B56" s="50" t="s">
        <v>221</v>
      </c>
      <c r="C56" s="64" t="s">
        <v>276</v>
      </c>
      <c r="D56" s="65"/>
      <c r="E56" s="65">
        <f>'[14]таблица 3'!$H$13/1000</f>
        <v>0.16802325921467978</v>
      </c>
      <c r="F56" s="65">
        <f>E56</f>
        <v>0.16802325921467978</v>
      </c>
      <c r="G56" s="65">
        <f>E56</f>
        <v>0.16802325921467978</v>
      </c>
      <c r="H56" s="65">
        <f>E56</f>
        <v>0.16802325921467978</v>
      </c>
      <c r="I56" s="65">
        <f>E56</f>
        <v>0.16802325921467978</v>
      </c>
      <c r="J56" s="65">
        <f>E56</f>
        <v>0.16802325921467978</v>
      </c>
      <c r="K56" s="65">
        <f>'[14]таблица 3'!$H$16/1000</f>
        <v>0.16406358573062654</v>
      </c>
      <c r="L56" s="65">
        <f>'[14]таблица 3'!$H$16/1000</f>
        <v>0.16406358573062654</v>
      </c>
      <c r="M56" s="65">
        <f>'[14]таблица 3'!$H$16/1000</f>
        <v>0.16406358573062654</v>
      </c>
      <c r="N56" s="65">
        <f>'[14]таблица 3'!$H$16/1000</f>
        <v>0.16406358573062654</v>
      </c>
      <c r="O56" s="65">
        <f>'[14]таблица 3'!$H$16/1000</f>
        <v>0.16406358573062654</v>
      </c>
      <c r="P56" s="65">
        <f>'[14]таблица 3'!$H$16/1000</f>
        <v>0.16406358573062654</v>
      </c>
      <c r="Q56" s="65">
        <f>'[14]таблица 3'!$H$16/1000</f>
        <v>0.16406358573062654</v>
      </c>
      <c r="R56" s="65">
        <f>'[14]таблица 3'!$H$16/1000</f>
        <v>0.16406358573062654</v>
      </c>
      <c r="S56" s="65">
        <f>'[14]таблица 3'!$H$16/1000</f>
        <v>0.16406358573062654</v>
      </c>
      <c r="T56" s="65">
        <f>'[14]таблица 3'!$H$16/1000</f>
        <v>0.16406358573062654</v>
      </c>
      <c r="U56" s="65">
        <f>'[14]таблица 3'!$H$16/1000</f>
        <v>0.16406358573062654</v>
      </c>
      <c r="V56" s="65">
        <f>'[14]таблица 3'!$H$16/1000</f>
        <v>0.16406358573062654</v>
      </c>
      <c r="W56" s="65">
        <f>'[14]таблица 3'!$H$13/1000</f>
        <v>0.16802325921467978</v>
      </c>
      <c r="X56" s="65">
        <f>'[14]таблица 3'!$H$13/1000</f>
        <v>0.16802325921467978</v>
      </c>
      <c r="Y56" s="65">
        <f>'[14]таблица 3'!$H$13/1000</f>
        <v>0.16802325921467978</v>
      </c>
      <c r="Z56" s="65">
        <f>'[14]таблица 3'!$H$13/1000</f>
        <v>0.16802325921467978</v>
      </c>
      <c r="AA56" s="65">
        <f>'[14]таблица 3'!$H$16/1000</f>
        <v>0.16406358573062654</v>
      </c>
      <c r="AB56" s="65">
        <f>'[14]таблица 3'!$H$13/1000</f>
        <v>0.16802325921467978</v>
      </c>
      <c r="AC56" s="50"/>
      <c r="AD56" s="66"/>
      <c r="AE56" s="37"/>
      <c r="AF56" s="37"/>
      <c r="AG56" s="37"/>
      <c r="AH56" s="37"/>
    </row>
    <row r="57" spans="1:34" ht="42.75" customHeight="1" x14ac:dyDescent="0.25">
      <c r="A57" s="63" t="s">
        <v>277</v>
      </c>
      <c r="B57" s="50" t="s">
        <v>224</v>
      </c>
      <c r="C57" s="64" t="s">
        <v>276</v>
      </c>
      <c r="D57" s="65"/>
      <c r="E57" s="65">
        <f>'[14]таблица 3'!$G$13/1000</f>
        <v>0.1598</v>
      </c>
      <c r="F57" s="65">
        <f>E57</f>
        <v>0.1598</v>
      </c>
      <c r="G57" s="65">
        <f>E57</f>
        <v>0.1598</v>
      </c>
      <c r="H57" s="65">
        <f>E57</f>
        <v>0.1598</v>
      </c>
      <c r="I57" s="65">
        <f>E57</f>
        <v>0.1598</v>
      </c>
      <c r="J57" s="65">
        <f>E57</f>
        <v>0.1598</v>
      </c>
      <c r="K57" s="65">
        <f>'[14]таблица 3'!$G$16/1000</f>
        <v>0.16639999999999999</v>
      </c>
      <c r="L57" s="65">
        <f>'[14]таблица 3'!$G$16/1000</f>
        <v>0.16639999999999999</v>
      </c>
      <c r="M57" s="65">
        <f>'[14]таблица 3'!$G$16/1000</f>
        <v>0.16639999999999999</v>
      </c>
      <c r="N57" s="65">
        <f>'[14]таблица 3'!$G$16/1000</f>
        <v>0.16639999999999999</v>
      </c>
      <c r="O57" s="65">
        <f>'[14]таблица 3'!$G$16/1000</f>
        <v>0.16639999999999999</v>
      </c>
      <c r="P57" s="65">
        <f>'[14]таблица 3'!$G$16/1000</f>
        <v>0.16639999999999999</v>
      </c>
      <c r="Q57" s="65">
        <f>'[14]таблица 3'!$G$16/1000</f>
        <v>0.16639999999999999</v>
      </c>
      <c r="R57" s="65">
        <f>'[14]таблица 3'!$G$16/1000</f>
        <v>0.16639999999999999</v>
      </c>
      <c r="S57" s="65">
        <f>'[14]таблица 3'!$G$16/1000</f>
        <v>0.16639999999999999</v>
      </c>
      <c r="T57" s="65">
        <f>'[14]таблица 3'!$G$16/1000</f>
        <v>0.16639999999999999</v>
      </c>
      <c r="U57" s="65">
        <f>'[14]таблица 3'!$G$16/1000</f>
        <v>0.16639999999999999</v>
      </c>
      <c r="V57" s="65">
        <f>'[14]таблица 3'!$G$16/1000</f>
        <v>0.16639999999999999</v>
      </c>
      <c r="W57" s="65">
        <f>'[14]таблица 3'!$G$13/1000</f>
        <v>0.1598</v>
      </c>
      <c r="X57" s="65">
        <f>'[14]таблица 3'!$G$13/1000</f>
        <v>0.1598</v>
      </c>
      <c r="Y57" s="65">
        <f>'[14]таблица 3'!$G$13/1000</f>
        <v>0.1598</v>
      </c>
      <c r="Z57" s="65">
        <f>'[14]таблица 3'!$G$13/1000</f>
        <v>0.1598</v>
      </c>
      <c r="AA57" s="65">
        <f>'[14]таблица 3'!$G$16/1000</f>
        <v>0.16639999999999999</v>
      </c>
      <c r="AB57" s="65">
        <f>'[14]таблица 3'!$G$13/1000</f>
        <v>0.1598</v>
      </c>
      <c r="AC57" s="50"/>
      <c r="AD57" s="66"/>
      <c r="AE57" s="37"/>
      <c r="AF57" s="37"/>
      <c r="AG57" s="37"/>
      <c r="AH57" s="37"/>
    </row>
    <row r="58" spans="1:34" ht="30" x14ac:dyDescent="0.25">
      <c r="A58" s="63" t="s">
        <v>278</v>
      </c>
      <c r="B58" s="50" t="s">
        <v>279</v>
      </c>
      <c r="C58" s="64" t="s">
        <v>164</v>
      </c>
      <c r="D58" s="64" t="s">
        <v>164</v>
      </c>
      <c r="E58" s="64" t="s">
        <v>164</v>
      </c>
      <c r="F58" s="64" t="s">
        <v>164</v>
      </c>
      <c r="G58" s="64" t="s">
        <v>164</v>
      </c>
      <c r="H58" s="64" t="s">
        <v>164</v>
      </c>
      <c r="I58" s="64" t="s">
        <v>164</v>
      </c>
      <c r="J58" s="64" t="s">
        <v>164</v>
      </c>
      <c r="K58" s="64" t="s">
        <v>164</v>
      </c>
      <c r="L58" s="64" t="s">
        <v>164</v>
      </c>
      <c r="M58" s="64" t="s">
        <v>164</v>
      </c>
      <c r="N58" s="64" t="s">
        <v>164</v>
      </c>
      <c r="O58" s="64" t="s">
        <v>164</v>
      </c>
      <c r="P58" s="64" t="s">
        <v>164</v>
      </c>
      <c r="Q58" s="64" t="s">
        <v>164</v>
      </c>
      <c r="R58" s="64" t="s">
        <v>164</v>
      </c>
      <c r="S58" s="64" t="s">
        <v>164</v>
      </c>
      <c r="T58" s="64" t="s">
        <v>164</v>
      </c>
      <c r="U58" s="64" t="s">
        <v>164</v>
      </c>
      <c r="V58" s="64" t="s">
        <v>164</v>
      </c>
      <c r="W58" s="64" t="s">
        <v>164</v>
      </c>
      <c r="X58" s="64" t="s">
        <v>164</v>
      </c>
      <c r="Y58" s="64" t="s">
        <v>164</v>
      </c>
      <c r="Z58" s="64" t="s">
        <v>164</v>
      </c>
      <c r="AA58" s="64" t="s">
        <v>164</v>
      </c>
      <c r="AB58" s="64" t="s">
        <v>164</v>
      </c>
      <c r="AC58" s="50"/>
      <c r="AD58" s="66"/>
      <c r="AE58" s="37"/>
      <c r="AF58" s="37"/>
      <c r="AG58" s="37"/>
      <c r="AH58" s="37"/>
    </row>
    <row r="59" spans="1:34" ht="30" customHeight="1" x14ac:dyDescent="0.25">
      <c r="A59" s="63" t="s">
        <v>280</v>
      </c>
      <c r="B59" s="50" t="s">
        <v>221</v>
      </c>
      <c r="C59" s="64" t="s">
        <v>281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50"/>
      <c r="AD59" s="66"/>
      <c r="AE59" s="37"/>
      <c r="AF59" s="37"/>
      <c r="AG59" s="37"/>
      <c r="AH59" s="37"/>
    </row>
    <row r="60" spans="1:34" ht="30.75" customHeight="1" x14ac:dyDescent="0.25">
      <c r="A60" s="63" t="s">
        <v>282</v>
      </c>
      <c r="B60" s="50" t="s">
        <v>224</v>
      </c>
      <c r="C60" s="64" t="s">
        <v>281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50"/>
      <c r="AD60" s="66"/>
      <c r="AE60" s="37"/>
      <c r="AF60" s="37"/>
      <c r="AG60" s="37"/>
      <c r="AH60" s="37"/>
    </row>
    <row r="61" spans="1:34" ht="30.75" customHeight="1" x14ac:dyDescent="0.25">
      <c r="A61" s="63" t="s">
        <v>283</v>
      </c>
      <c r="B61" s="50" t="s">
        <v>284</v>
      </c>
      <c r="C61" s="64" t="s">
        <v>164</v>
      </c>
      <c r="D61" s="64" t="s">
        <v>164</v>
      </c>
      <c r="E61" s="64" t="s">
        <v>164</v>
      </c>
      <c r="F61" s="64" t="s">
        <v>164</v>
      </c>
      <c r="G61" s="64" t="s">
        <v>164</v>
      </c>
      <c r="H61" s="64" t="s">
        <v>164</v>
      </c>
      <c r="I61" s="64" t="s">
        <v>164</v>
      </c>
      <c r="J61" s="64" t="s">
        <v>164</v>
      </c>
      <c r="K61" s="64" t="s">
        <v>164</v>
      </c>
      <c r="L61" s="64" t="s">
        <v>164</v>
      </c>
      <c r="M61" s="64" t="s">
        <v>164</v>
      </c>
      <c r="N61" s="64" t="s">
        <v>164</v>
      </c>
      <c r="O61" s="64" t="s">
        <v>164</v>
      </c>
      <c r="P61" s="64" t="s">
        <v>164</v>
      </c>
      <c r="Q61" s="64" t="s">
        <v>164</v>
      </c>
      <c r="R61" s="64" t="s">
        <v>164</v>
      </c>
      <c r="S61" s="64" t="s">
        <v>164</v>
      </c>
      <c r="T61" s="64" t="s">
        <v>164</v>
      </c>
      <c r="U61" s="64" t="s">
        <v>164</v>
      </c>
      <c r="V61" s="64" t="s">
        <v>164</v>
      </c>
      <c r="W61" s="64" t="s">
        <v>164</v>
      </c>
      <c r="X61" s="64" t="s">
        <v>164</v>
      </c>
      <c r="Y61" s="64" t="s">
        <v>164</v>
      </c>
      <c r="Z61" s="64" t="s">
        <v>164</v>
      </c>
      <c r="AA61" s="64" t="s">
        <v>164</v>
      </c>
      <c r="AB61" s="64" t="s">
        <v>164</v>
      </c>
      <c r="AC61" s="50"/>
      <c r="AD61" s="66"/>
      <c r="AE61" s="37"/>
      <c r="AF61" s="37"/>
      <c r="AG61" s="37"/>
      <c r="AH61" s="37"/>
    </row>
    <row r="62" spans="1:34" ht="30.75" customHeight="1" x14ac:dyDescent="0.25">
      <c r="A62" s="63" t="s">
        <v>285</v>
      </c>
      <c r="B62" s="50" t="s">
        <v>221</v>
      </c>
      <c r="C62" s="64" t="s">
        <v>281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50"/>
      <c r="AD62" s="66"/>
      <c r="AE62" s="37"/>
      <c r="AF62" s="37"/>
      <c r="AG62" s="37"/>
      <c r="AH62" s="37"/>
    </row>
    <row r="63" spans="1:34" ht="30.75" customHeight="1" x14ac:dyDescent="0.25">
      <c r="A63" s="63" t="s">
        <v>286</v>
      </c>
      <c r="B63" s="50" t="s">
        <v>224</v>
      </c>
      <c r="C63" s="64" t="s">
        <v>281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50"/>
      <c r="AD63" s="66"/>
      <c r="AE63" s="37"/>
      <c r="AF63" s="37"/>
      <c r="AG63" s="37"/>
      <c r="AH63" s="37"/>
    </row>
    <row r="64" spans="1:34" ht="30.75" customHeight="1" x14ac:dyDescent="0.25">
      <c r="A64" s="63" t="s">
        <v>287</v>
      </c>
      <c r="B64" s="50" t="s">
        <v>288</v>
      </c>
      <c r="C64" s="64" t="s">
        <v>164</v>
      </c>
      <c r="D64" s="64" t="s">
        <v>164</v>
      </c>
      <c r="E64" s="64" t="s">
        <v>164</v>
      </c>
      <c r="F64" s="64" t="s">
        <v>164</v>
      </c>
      <c r="G64" s="64" t="s">
        <v>164</v>
      </c>
      <c r="H64" s="64" t="s">
        <v>164</v>
      </c>
      <c r="I64" s="64" t="s">
        <v>164</v>
      </c>
      <c r="J64" s="64" t="s">
        <v>164</v>
      </c>
      <c r="K64" s="64" t="s">
        <v>164</v>
      </c>
      <c r="L64" s="64" t="s">
        <v>164</v>
      </c>
      <c r="M64" s="64" t="s">
        <v>164</v>
      </c>
      <c r="N64" s="64" t="s">
        <v>164</v>
      </c>
      <c r="O64" s="64" t="s">
        <v>164</v>
      </c>
      <c r="P64" s="64" t="s">
        <v>164</v>
      </c>
      <c r="Q64" s="64" t="s">
        <v>164</v>
      </c>
      <c r="R64" s="64" t="s">
        <v>164</v>
      </c>
      <c r="S64" s="64" t="s">
        <v>164</v>
      </c>
      <c r="T64" s="64" t="s">
        <v>164</v>
      </c>
      <c r="U64" s="64" t="s">
        <v>164</v>
      </c>
      <c r="V64" s="64" t="s">
        <v>164</v>
      </c>
      <c r="W64" s="64" t="s">
        <v>164</v>
      </c>
      <c r="X64" s="64" t="s">
        <v>164</v>
      </c>
      <c r="Y64" s="64" t="s">
        <v>164</v>
      </c>
      <c r="Z64" s="64" t="s">
        <v>164</v>
      </c>
      <c r="AA64" s="64" t="s">
        <v>164</v>
      </c>
      <c r="AB64" s="64" t="s">
        <v>164</v>
      </c>
      <c r="AC64" s="50"/>
      <c r="AD64" s="66"/>
      <c r="AE64" s="37"/>
      <c r="AF64" s="37"/>
      <c r="AG64" s="37"/>
      <c r="AH64" s="37"/>
    </row>
    <row r="65" spans="1:34" ht="30.75" customHeight="1" x14ac:dyDescent="0.25">
      <c r="A65" s="63" t="s">
        <v>289</v>
      </c>
      <c r="B65" s="50" t="s">
        <v>221</v>
      </c>
      <c r="C65" s="64" t="s">
        <v>290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50" t="s">
        <v>291</v>
      </c>
      <c r="AD65" s="66"/>
      <c r="AE65" s="37"/>
      <c r="AF65" s="37"/>
      <c r="AG65" s="37"/>
      <c r="AH65" s="37"/>
    </row>
    <row r="66" spans="1:34" ht="30.75" customHeight="1" x14ac:dyDescent="0.25">
      <c r="A66" s="63" t="s">
        <v>292</v>
      </c>
      <c r="B66" s="50" t="s">
        <v>224</v>
      </c>
      <c r="C66" s="64" t="s">
        <v>290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50" t="s">
        <v>293</v>
      </c>
      <c r="AD66" s="66"/>
      <c r="AE66" s="37"/>
      <c r="AF66" s="37"/>
      <c r="AG66" s="37"/>
      <c r="AH66" s="37"/>
    </row>
    <row r="67" spans="1:34" ht="30.75" customHeight="1" x14ac:dyDescent="0.25">
      <c r="A67" s="63" t="s">
        <v>294</v>
      </c>
      <c r="B67" s="50" t="s">
        <v>295</v>
      </c>
      <c r="C67" s="64" t="s">
        <v>164</v>
      </c>
      <c r="D67" s="64" t="s">
        <v>164</v>
      </c>
      <c r="E67" s="64" t="s">
        <v>164</v>
      </c>
      <c r="F67" s="64" t="s">
        <v>164</v>
      </c>
      <c r="G67" s="64" t="s">
        <v>164</v>
      </c>
      <c r="H67" s="64" t="s">
        <v>164</v>
      </c>
      <c r="I67" s="64" t="s">
        <v>164</v>
      </c>
      <c r="J67" s="64" t="s">
        <v>164</v>
      </c>
      <c r="K67" s="64" t="s">
        <v>164</v>
      </c>
      <c r="L67" s="64" t="s">
        <v>164</v>
      </c>
      <c r="M67" s="64" t="s">
        <v>164</v>
      </c>
      <c r="N67" s="64" t="s">
        <v>164</v>
      </c>
      <c r="O67" s="64" t="s">
        <v>164</v>
      </c>
      <c r="P67" s="64" t="s">
        <v>164</v>
      </c>
      <c r="Q67" s="64" t="s">
        <v>164</v>
      </c>
      <c r="R67" s="64" t="s">
        <v>164</v>
      </c>
      <c r="S67" s="64" t="s">
        <v>164</v>
      </c>
      <c r="T67" s="64" t="s">
        <v>164</v>
      </c>
      <c r="U67" s="64" t="s">
        <v>164</v>
      </c>
      <c r="V67" s="64" t="s">
        <v>164</v>
      </c>
      <c r="W67" s="64" t="s">
        <v>164</v>
      </c>
      <c r="X67" s="64" t="s">
        <v>164</v>
      </c>
      <c r="Y67" s="64" t="s">
        <v>164</v>
      </c>
      <c r="Z67" s="64" t="s">
        <v>164</v>
      </c>
      <c r="AA67" s="64" t="s">
        <v>164</v>
      </c>
      <c r="AB67" s="64" t="s">
        <v>164</v>
      </c>
      <c r="AC67" s="50"/>
      <c r="AD67" s="66"/>
      <c r="AE67" s="37"/>
      <c r="AF67" s="37"/>
      <c r="AG67" s="37"/>
      <c r="AH67" s="37"/>
    </row>
    <row r="68" spans="1:34" ht="30" x14ac:dyDescent="0.25">
      <c r="A68" s="63" t="s">
        <v>296</v>
      </c>
      <c r="B68" s="50" t="s">
        <v>221</v>
      </c>
      <c r="C68" s="64" t="s">
        <v>297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50" t="s">
        <v>298</v>
      </c>
      <c r="AD68" s="66"/>
      <c r="AE68" s="37"/>
      <c r="AF68" s="37"/>
      <c r="AG68" s="37"/>
      <c r="AH68" s="37"/>
    </row>
    <row r="69" spans="1:34" ht="30" x14ac:dyDescent="0.25">
      <c r="A69" s="63" t="s">
        <v>299</v>
      </c>
      <c r="B69" s="50" t="s">
        <v>224</v>
      </c>
      <c r="C69" s="64" t="s">
        <v>297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50" t="s">
        <v>300</v>
      </c>
      <c r="AD69" s="66"/>
      <c r="AE69" s="37"/>
      <c r="AF69" s="37"/>
      <c r="AG69" s="37"/>
      <c r="AH69" s="37"/>
    </row>
    <row r="70" spans="1:34" ht="45" x14ac:dyDescent="0.25">
      <c r="A70" s="63" t="s">
        <v>301</v>
      </c>
      <c r="B70" s="50" t="s">
        <v>302</v>
      </c>
      <c r="C70" s="64" t="s">
        <v>164</v>
      </c>
      <c r="D70" s="64" t="s">
        <v>164</v>
      </c>
      <c r="E70" s="64" t="s">
        <v>164</v>
      </c>
      <c r="F70" s="64" t="s">
        <v>164</v>
      </c>
      <c r="G70" s="64" t="s">
        <v>164</v>
      </c>
      <c r="H70" s="64" t="s">
        <v>164</v>
      </c>
      <c r="I70" s="64" t="s">
        <v>164</v>
      </c>
      <c r="J70" s="64" t="s">
        <v>164</v>
      </c>
      <c r="K70" s="64" t="s">
        <v>164</v>
      </c>
      <c r="L70" s="64" t="s">
        <v>164</v>
      </c>
      <c r="M70" s="64" t="s">
        <v>164</v>
      </c>
      <c r="N70" s="64" t="s">
        <v>164</v>
      </c>
      <c r="O70" s="64" t="s">
        <v>164</v>
      </c>
      <c r="P70" s="64" t="s">
        <v>164</v>
      </c>
      <c r="Q70" s="64" t="s">
        <v>164</v>
      </c>
      <c r="R70" s="64" t="s">
        <v>164</v>
      </c>
      <c r="S70" s="64" t="s">
        <v>164</v>
      </c>
      <c r="T70" s="64" t="s">
        <v>164</v>
      </c>
      <c r="U70" s="64" t="s">
        <v>164</v>
      </c>
      <c r="V70" s="64" t="s">
        <v>164</v>
      </c>
      <c r="W70" s="64" t="s">
        <v>164</v>
      </c>
      <c r="X70" s="64" t="s">
        <v>164</v>
      </c>
      <c r="Y70" s="64" t="s">
        <v>164</v>
      </c>
      <c r="Z70" s="64" t="s">
        <v>164</v>
      </c>
      <c r="AA70" s="64" t="s">
        <v>164</v>
      </c>
      <c r="AB70" s="64" t="s">
        <v>164</v>
      </c>
      <c r="AC70" s="50" t="s">
        <v>303</v>
      </c>
      <c r="AD70" s="66"/>
      <c r="AE70" s="37"/>
      <c r="AF70" s="37"/>
      <c r="AG70" s="37"/>
      <c r="AH70" s="37"/>
    </row>
    <row r="71" spans="1:34" ht="34.5" customHeight="1" x14ac:dyDescent="0.25">
      <c r="A71" s="63" t="s">
        <v>304</v>
      </c>
      <c r="B71" s="50" t="s">
        <v>221</v>
      </c>
      <c r="C71" s="64" t="s">
        <v>305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50" t="s">
        <v>306</v>
      </c>
      <c r="AD71" s="66"/>
      <c r="AE71" s="37"/>
      <c r="AF71" s="37"/>
      <c r="AG71" s="37"/>
      <c r="AH71" s="37"/>
    </row>
    <row r="72" spans="1:34" ht="30" customHeight="1" x14ac:dyDescent="0.25">
      <c r="A72" s="63" t="s">
        <v>307</v>
      </c>
      <c r="B72" s="50" t="s">
        <v>224</v>
      </c>
      <c r="C72" s="64" t="s">
        <v>305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50" t="s">
        <v>308</v>
      </c>
      <c r="AD72" s="66"/>
      <c r="AE72" s="37"/>
      <c r="AF72" s="37"/>
      <c r="AG72" s="37"/>
      <c r="AH72" s="37"/>
    </row>
    <row r="73" spans="1:34" ht="30" x14ac:dyDescent="0.25">
      <c r="A73" s="46" t="s">
        <v>309</v>
      </c>
      <c r="B73" s="52" t="s">
        <v>310</v>
      </c>
      <c r="C73" s="48" t="s">
        <v>164</v>
      </c>
      <c r="D73" s="48" t="s">
        <v>164</v>
      </c>
      <c r="E73" s="48" t="s">
        <v>164</v>
      </c>
      <c r="F73" s="48" t="s">
        <v>164</v>
      </c>
      <c r="G73" s="48" t="s">
        <v>164</v>
      </c>
      <c r="H73" s="48" t="s">
        <v>164</v>
      </c>
      <c r="I73" s="48" t="s">
        <v>164</v>
      </c>
      <c r="J73" s="48" t="s">
        <v>164</v>
      </c>
      <c r="K73" s="48" t="s">
        <v>164</v>
      </c>
      <c r="L73" s="48" t="s">
        <v>164</v>
      </c>
      <c r="M73" s="48" t="s">
        <v>164</v>
      </c>
      <c r="N73" s="48" t="s">
        <v>164</v>
      </c>
      <c r="O73" s="48" t="s">
        <v>164</v>
      </c>
      <c r="P73" s="48" t="s">
        <v>164</v>
      </c>
      <c r="Q73" s="48" t="s">
        <v>164</v>
      </c>
      <c r="R73" s="48" t="s">
        <v>164</v>
      </c>
      <c r="S73" s="48" t="s">
        <v>164</v>
      </c>
      <c r="T73" s="48" t="s">
        <v>164</v>
      </c>
      <c r="U73" s="48" t="s">
        <v>164</v>
      </c>
      <c r="V73" s="48" t="s">
        <v>164</v>
      </c>
      <c r="W73" s="48" t="s">
        <v>164</v>
      </c>
      <c r="X73" s="48" t="s">
        <v>164</v>
      </c>
      <c r="Y73" s="48" t="s">
        <v>164</v>
      </c>
      <c r="Z73" s="48" t="s">
        <v>164</v>
      </c>
      <c r="AA73" s="48" t="s">
        <v>164</v>
      </c>
      <c r="AB73" s="48" t="s">
        <v>164</v>
      </c>
      <c r="AC73" s="50"/>
      <c r="AD73" s="66"/>
      <c r="AE73" s="37"/>
      <c r="AF73" s="37"/>
      <c r="AG73" s="37"/>
      <c r="AH73" s="37"/>
    </row>
    <row r="74" spans="1:34" ht="45" x14ac:dyDescent="0.25">
      <c r="A74" s="46" t="s">
        <v>311</v>
      </c>
      <c r="B74" s="52" t="s">
        <v>312</v>
      </c>
      <c r="C74" s="48" t="s">
        <v>203</v>
      </c>
      <c r="D74" s="54">
        <f>D79</f>
        <v>70199.463491727685</v>
      </c>
      <c r="E74" s="54">
        <f t="shared" ref="E74:AB74" si="4">E79</f>
        <v>8770.571267700001</v>
      </c>
      <c r="F74" s="54">
        <f t="shared" si="4"/>
        <v>8895.7062446999989</v>
      </c>
      <c r="G74" s="54">
        <f t="shared" si="4"/>
        <v>2030.6975700000003</v>
      </c>
      <c r="H74" s="54">
        <f t="shared" si="4"/>
        <v>3399.0105599999997</v>
      </c>
      <c r="I74" s="54">
        <f t="shared" si="4"/>
        <v>3084.4456499999997</v>
      </c>
      <c r="J74" s="54">
        <f t="shared" si="4"/>
        <v>3965.8390200000003</v>
      </c>
      <c r="K74" s="54">
        <f t="shared" si="4"/>
        <v>9079.1220699246896</v>
      </c>
      <c r="L74" s="54">
        <f t="shared" si="4"/>
        <v>8148.1242957688628</v>
      </c>
      <c r="M74" s="54">
        <f t="shared" si="4"/>
        <v>1490.8091897850202</v>
      </c>
      <c r="N74" s="54">
        <f t="shared" si="4"/>
        <v>516.29072271943039</v>
      </c>
      <c r="O74" s="54">
        <f t="shared" si="4"/>
        <v>92.958833291797902</v>
      </c>
      <c r="P74" s="54">
        <f t="shared" si="4"/>
        <v>562.2073120635356</v>
      </c>
      <c r="Q74" s="54">
        <f t="shared" si="4"/>
        <v>7333.6258183719019</v>
      </c>
      <c r="R74" s="54">
        <f t="shared" si="4"/>
        <v>12815.597823223336</v>
      </c>
      <c r="S74" s="54">
        <f t="shared" si="4"/>
        <v>14.457114179104479</v>
      </c>
      <c r="T74" s="54">
        <f t="shared" si="4"/>
        <v>0</v>
      </c>
      <c r="U74" s="54">
        <f t="shared" si="4"/>
        <v>0</v>
      </c>
      <c r="V74" s="54">
        <f t="shared" si="4"/>
        <v>0</v>
      </c>
      <c r="W74" s="54">
        <f t="shared" si="4"/>
        <v>0</v>
      </c>
      <c r="X74" s="54">
        <f t="shared" si="4"/>
        <v>0</v>
      </c>
      <c r="Y74" s="54">
        <f t="shared" si="4"/>
        <v>0</v>
      </c>
      <c r="Z74" s="54">
        <f t="shared" si="4"/>
        <v>0</v>
      </c>
      <c r="AA74" s="54">
        <f t="shared" si="4"/>
        <v>0</v>
      </c>
      <c r="AB74" s="54">
        <f t="shared" si="4"/>
        <v>0</v>
      </c>
      <c r="AC74" s="50" t="s">
        <v>313</v>
      </c>
      <c r="AD74" s="66"/>
      <c r="AE74" s="37"/>
      <c r="AF74" s="37"/>
      <c r="AG74" s="37"/>
      <c r="AH74" s="37"/>
    </row>
    <row r="75" spans="1:34" ht="35.25" customHeight="1" x14ac:dyDescent="0.25">
      <c r="A75" s="67" t="s">
        <v>314</v>
      </c>
      <c r="B75" s="52" t="s">
        <v>315</v>
      </c>
      <c r="C75" s="48" t="s">
        <v>203</v>
      </c>
      <c r="D75" s="54">
        <f t="shared" ref="D75:AB75" si="5">D80</f>
        <v>6944.6126234734074</v>
      </c>
      <c r="E75" s="54">
        <f t="shared" si="5"/>
        <v>3238.296996</v>
      </c>
      <c r="F75" s="54">
        <f t="shared" si="5"/>
        <v>1953.5416461</v>
      </c>
      <c r="G75" s="54">
        <f t="shared" si="5"/>
        <v>0</v>
      </c>
      <c r="H75" s="54">
        <f t="shared" si="5"/>
        <v>1051.4245500000002</v>
      </c>
      <c r="I75" s="54">
        <f t="shared" si="5"/>
        <v>385.59444000000002</v>
      </c>
      <c r="J75" s="54">
        <f t="shared" si="5"/>
        <v>0</v>
      </c>
      <c r="K75" s="54">
        <f t="shared" si="5"/>
        <v>175.20316335752432</v>
      </c>
      <c r="L75" s="54">
        <f t="shared" si="5"/>
        <v>0</v>
      </c>
      <c r="M75" s="54">
        <f t="shared" si="5"/>
        <v>140.5518280158839</v>
      </c>
      <c r="N75" s="54">
        <f t="shared" si="5"/>
        <v>0</v>
      </c>
      <c r="O75" s="54">
        <f t="shared" si="5"/>
        <v>0</v>
      </c>
      <c r="P75" s="54">
        <f t="shared" si="5"/>
        <v>0</v>
      </c>
      <c r="Q75" s="54">
        <f t="shared" si="5"/>
        <v>0</v>
      </c>
      <c r="R75" s="54">
        <f t="shared" si="5"/>
        <v>0</v>
      </c>
      <c r="S75" s="54">
        <f t="shared" si="5"/>
        <v>0</v>
      </c>
      <c r="T75" s="54">
        <f t="shared" si="5"/>
        <v>0</v>
      </c>
      <c r="U75" s="54">
        <f t="shared" si="5"/>
        <v>0</v>
      </c>
      <c r="V75" s="54">
        <f t="shared" si="5"/>
        <v>0</v>
      </c>
      <c r="W75" s="54">
        <f t="shared" si="5"/>
        <v>0</v>
      </c>
      <c r="X75" s="54">
        <f t="shared" si="5"/>
        <v>0</v>
      </c>
      <c r="Y75" s="54">
        <f t="shared" si="5"/>
        <v>0</v>
      </c>
      <c r="Z75" s="54">
        <f t="shared" si="5"/>
        <v>0</v>
      </c>
      <c r="AA75" s="54">
        <f t="shared" si="5"/>
        <v>0</v>
      </c>
      <c r="AB75" s="54">
        <f t="shared" si="5"/>
        <v>0</v>
      </c>
      <c r="AC75" s="50" t="s">
        <v>316</v>
      </c>
      <c r="AD75" s="66"/>
      <c r="AE75" s="37"/>
      <c r="AF75" s="37"/>
      <c r="AG75" s="37"/>
      <c r="AH75" s="37"/>
    </row>
    <row r="76" spans="1:34" ht="35.25" customHeight="1" x14ac:dyDescent="0.25">
      <c r="A76" s="67" t="s">
        <v>317</v>
      </c>
      <c r="B76" s="52" t="s">
        <v>318</v>
      </c>
      <c r="C76" s="48" t="s">
        <v>203</v>
      </c>
      <c r="D76" s="54">
        <f t="shared" ref="D76:AB76" si="6">D81</f>
        <v>11435.147852807024</v>
      </c>
      <c r="E76" s="54">
        <f t="shared" si="6"/>
        <v>3091.5659643000008</v>
      </c>
      <c r="F76" s="54">
        <f t="shared" si="6"/>
        <v>747.85468559999993</v>
      </c>
      <c r="G76" s="54">
        <f t="shared" si="6"/>
        <v>0</v>
      </c>
      <c r="H76" s="54">
        <f t="shared" si="6"/>
        <v>1479.72</v>
      </c>
      <c r="I76" s="54">
        <f t="shared" si="6"/>
        <v>2422.2676499999998</v>
      </c>
      <c r="J76" s="54">
        <f t="shared" si="6"/>
        <v>157.63209000000001</v>
      </c>
      <c r="K76" s="54">
        <f t="shared" si="6"/>
        <v>1512.9291989976723</v>
      </c>
      <c r="L76" s="54">
        <f t="shared" si="6"/>
        <v>0</v>
      </c>
      <c r="M76" s="54">
        <f t="shared" si="6"/>
        <v>0</v>
      </c>
      <c r="N76" s="54">
        <f t="shared" si="6"/>
        <v>516.29072271943039</v>
      </c>
      <c r="O76" s="54">
        <f t="shared" si="6"/>
        <v>83.42989722853622</v>
      </c>
      <c r="P76" s="54">
        <f t="shared" si="6"/>
        <v>562.2073120635356</v>
      </c>
      <c r="Q76" s="54">
        <f t="shared" si="6"/>
        <v>0</v>
      </c>
      <c r="R76" s="54">
        <f t="shared" si="6"/>
        <v>846.79321771874572</v>
      </c>
      <c r="S76" s="54">
        <f t="shared" si="6"/>
        <v>14.457114179104479</v>
      </c>
      <c r="T76" s="54">
        <f t="shared" si="6"/>
        <v>0</v>
      </c>
      <c r="U76" s="54">
        <f t="shared" si="6"/>
        <v>0</v>
      </c>
      <c r="V76" s="54">
        <f t="shared" si="6"/>
        <v>0</v>
      </c>
      <c r="W76" s="54">
        <f t="shared" si="6"/>
        <v>0</v>
      </c>
      <c r="X76" s="54">
        <f t="shared" si="6"/>
        <v>0</v>
      </c>
      <c r="Y76" s="54">
        <f t="shared" si="6"/>
        <v>0</v>
      </c>
      <c r="Z76" s="54">
        <f t="shared" si="6"/>
        <v>0</v>
      </c>
      <c r="AA76" s="54">
        <f t="shared" si="6"/>
        <v>0</v>
      </c>
      <c r="AB76" s="54">
        <f t="shared" si="6"/>
        <v>0</v>
      </c>
      <c r="AC76" s="50" t="s">
        <v>319</v>
      </c>
      <c r="AD76" s="66"/>
      <c r="AE76" s="37"/>
      <c r="AF76" s="37"/>
      <c r="AG76" s="37"/>
      <c r="AH76" s="37"/>
    </row>
    <row r="77" spans="1:34" ht="35.25" customHeight="1" x14ac:dyDescent="0.25">
      <c r="A77" s="67" t="s">
        <v>320</v>
      </c>
      <c r="B77" s="52" t="s">
        <v>321</v>
      </c>
      <c r="C77" s="48" t="s">
        <v>203</v>
      </c>
      <c r="D77" s="54">
        <f t="shared" ref="D77:AB77" si="7">D82</f>
        <v>10562.605162572914</v>
      </c>
      <c r="E77" s="54">
        <f t="shared" si="7"/>
        <v>0</v>
      </c>
      <c r="F77" s="54">
        <f t="shared" si="7"/>
        <v>2696.4752099999996</v>
      </c>
      <c r="G77" s="54">
        <f t="shared" si="7"/>
        <v>596.16215999999997</v>
      </c>
      <c r="H77" s="54">
        <f t="shared" si="7"/>
        <v>137.34336000000002</v>
      </c>
      <c r="I77" s="54">
        <f t="shared" si="7"/>
        <v>0</v>
      </c>
      <c r="J77" s="54">
        <f t="shared" si="7"/>
        <v>0</v>
      </c>
      <c r="K77" s="54">
        <f t="shared" si="7"/>
        <v>3477.1827862631803</v>
      </c>
      <c r="L77" s="54">
        <f t="shared" si="7"/>
        <v>1114.8164959605642</v>
      </c>
      <c r="M77" s="54">
        <f t="shared" si="7"/>
        <v>0</v>
      </c>
      <c r="N77" s="54">
        <f t="shared" si="7"/>
        <v>0</v>
      </c>
      <c r="O77" s="54">
        <f t="shared" si="7"/>
        <v>0</v>
      </c>
      <c r="P77" s="54">
        <f t="shared" si="7"/>
        <v>0</v>
      </c>
      <c r="Q77" s="54">
        <f t="shared" si="7"/>
        <v>0</v>
      </c>
      <c r="R77" s="54">
        <f t="shared" si="7"/>
        <v>2540.6251503491717</v>
      </c>
      <c r="S77" s="54">
        <f t="shared" si="7"/>
        <v>0</v>
      </c>
      <c r="T77" s="54">
        <f t="shared" si="7"/>
        <v>0</v>
      </c>
      <c r="U77" s="54">
        <f t="shared" si="7"/>
        <v>0</v>
      </c>
      <c r="V77" s="54">
        <f t="shared" si="7"/>
        <v>0</v>
      </c>
      <c r="W77" s="54">
        <f t="shared" si="7"/>
        <v>0</v>
      </c>
      <c r="X77" s="54">
        <f t="shared" si="7"/>
        <v>0</v>
      </c>
      <c r="Y77" s="54">
        <f t="shared" si="7"/>
        <v>0</v>
      </c>
      <c r="Z77" s="54">
        <f t="shared" si="7"/>
        <v>0</v>
      </c>
      <c r="AA77" s="54">
        <f t="shared" si="7"/>
        <v>0</v>
      </c>
      <c r="AB77" s="54">
        <f t="shared" si="7"/>
        <v>0</v>
      </c>
      <c r="AC77" s="50" t="s">
        <v>322</v>
      </c>
      <c r="AD77" s="66"/>
      <c r="AE77" s="37"/>
      <c r="AF77" s="37"/>
      <c r="AG77" s="37"/>
      <c r="AH77" s="37"/>
    </row>
    <row r="78" spans="1:34" ht="35.25" customHeight="1" x14ac:dyDescent="0.25">
      <c r="A78" s="67" t="s">
        <v>323</v>
      </c>
      <c r="B78" s="52" t="s">
        <v>324</v>
      </c>
      <c r="C78" s="48" t="s">
        <v>203</v>
      </c>
      <c r="D78" s="54">
        <f t="shared" ref="D78:AB78" si="8">D83</f>
        <v>41257.097852874336</v>
      </c>
      <c r="E78" s="54">
        <f t="shared" si="8"/>
        <v>2440.7083074000002</v>
      </c>
      <c r="F78" s="54">
        <f t="shared" si="8"/>
        <v>3497.834703</v>
      </c>
      <c r="G78" s="54">
        <f t="shared" si="8"/>
        <v>1434.5354100000002</v>
      </c>
      <c r="H78" s="54">
        <f t="shared" si="8"/>
        <v>730.52265000000011</v>
      </c>
      <c r="I78" s="54">
        <f t="shared" si="8"/>
        <v>276.58355999999998</v>
      </c>
      <c r="J78" s="54">
        <f t="shared" si="8"/>
        <v>3808.2069300000003</v>
      </c>
      <c r="K78" s="54">
        <f t="shared" si="8"/>
        <v>3913.8069213063127</v>
      </c>
      <c r="L78" s="54">
        <f t="shared" si="8"/>
        <v>7033.3077998082981</v>
      </c>
      <c r="M78" s="54">
        <f t="shared" si="8"/>
        <v>1350.2573617691362</v>
      </c>
      <c r="N78" s="54">
        <f t="shared" si="8"/>
        <v>0</v>
      </c>
      <c r="O78" s="54">
        <f t="shared" si="8"/>
        <v>9.5289360632616749</v>
      </c>
      <c r="P78" s="54">
        <f t="shared" si="8"/>
        <v>0</v>
      </c>
      <c r="Q78" s="54">
        <f t="shared" si="8"/>
        <v>7333.6258183719019</v>
      </c>
      <c r="R78" s="54">
        <f t="shared" si="8"/>
        <v>9428.1794551554176</v>
      </c>
      <c r="S78" s="54">
        <f t="shared" si="8"/>
        <v>0</v>
      </c>
      <c r="T78" s="54">
        <f t="shared" si="8"/>
        <v>0</v>
      </c>
      <c r="U78" s="54">
        <f t="shared" si="8"/>
        <v>0</v>
      </c>
      <c r="V78" s="54">
        <f t="shared" si="8"/>
        <v>0</v>
      </c>
      <c r="W78" s="54">
        <f t="shared" si="8"/>
        <v>0</v>
      </c>
      <c r="X78" s="54">
        <f t="shared" si="8"/>
        <v>0</v>
      </c>
      <c r="Y78" s="54">
        <f t="shared" si="8"/>
        <v>0</v>
      </c>
      <c r="Z78" s="54">
        <f t="shared" si="8"/>
        <v>0</v>
      </c>
      <c r="AA78" s="54">
        <f t="shared" si="8"/>
        <v>0</v>
      </c>
      <c r="AB78" s="54">
        <f t="shared" si="8"/>
        <v>0</v>
      </c>
      <c r="AC78" s="50" t="s">
        <v>325</v>
      </c>
      <c r="AD78" s="66"/>
      <c r="AE78" s="37"/>
      <c r="AF78" s="37"/>
      <c r="AG78" s="37"/>
      <c r="AH78" s="37"/>
    </row>
    <row r="79" spans="1:34" ht="55.5" customHeight="1" x14ac:dyDescent="0.25">
      <c r="A79" s="46" t="s">
        <v>327</v>
      </c>
      <c r="B79" s="59" t="s">
        <v>209</v>
      </c>
      <c r="C79" s="48" t="s">
        <v>203</v>
      </c>
      <c r="D79" s="54">
        <f t="shared" ref="D79:AB79" si="9">SUM(D80:D83)</f>
        <v>70199.463491727685</v>
      </c>
      <c r="E79" s="54">
        <f t="shared" si="9"/>
        <v>8770.571267700001</v>
      </c>
      <c r="F79" s="54">
        <f t="shared" si="9"/>
        <v>8895.7062446999989</v>
      </c>
      <c r="G79" s="54">
        <f t="shared" si="9"/>
        <v>2030.6975700000003</v>
      </c>
      <c r="H79" s="54">
        <f t="shared" si="9"/>
        <v>3399.0105599999997</v>
      </c>
      <c r="I79" s="54">
        <f t="shared" si="9"/>
        <v>3084.4456499999997</v>
      </c>
      <c r="J79" s="54">
        <f t="shared" si="9"/>
        <v>3965.8390200000003</v>
      </c>
      <c r="K79" s="54">
        <f t="shared" si="9"/>
        <v>9079.1220699246896</v>
      </c>
      <c r="L79" s="54">
        <f t="shared" si="9"/>
        <v>8148.1242957688628</v>
      </c>
      <c r="M79" s="54">
        <f t="shared" si="9"/>
        <v>1490.8091897850202</v>
      </c>
      <c r="N79" s="54">
        <f t="shared" si="9"/>
        <v>516.29072271943039</v>
      </c>
      <c r="O79" s="54">
        <f t="shared" si="9"/>
        <v>92.958833291797902</v>
      </c>
      <c r="P79" s="54">
        <f t="shared" si="9"/>
        <v>562.2073120635356</v>
      </c>
      <c r="Q79" s="54">
        <f t="shared" si="9"/>
        <v>7333.6258183719019</v>
      </c>
      <c r="R79" s="54">
        <f t="shared" si="9"/>
        <v>12815.597823223336</v>
      </c>
      <c r="S79" s="54">
        <f t="shared" si="9"/>
        <v>14.457114179104479</v>
      </c>
      <c r="T79" s="54">
        <f t="shared" si="9"/>
        <v>0</v>
      </c>
      <c r="U79" s="54">
        <f t="shared" si="9"/>
        <v>0</v>
      </c>
      <c r="V79" s="54">
        <f t="shared" si="9"/>
        <v>0</v>
      </c>
      <c r="W79" s="54">
        <f t="shared" si="9"/>
        <v>0</v>
      </c>
      <c r="X79" s="54">
        <f t="shared" si="9"/>
        <v>0</v>
      </c>
      <c r="Y79" s="54">
        <f t="shared" si="9"/>
        <v>0</v>
      </c>
      <c r="Z79" s="54">
        <f t="shared" si="9"/>
        <v>0</v>
      </c>
      <c r="AA79" s="54">
        <f t="shared" si="9"/>
        <v>0</v>
      </c>
      <c r="AB79" s="54">
        <f t="shared" si="9"/>
        <v>0</v>
      </c>
      <c r="AC79" s="68" t="s">
        <v>326</v>
      </c>
      <c r="AD79" s="66"/>
      <c r="AE79" s="37"/>
      <c r="AF79" s="37"/>
      <c r="AG79" s="37"/>
      <c r="AH79" s="37"/>
    </row>
    <row r="80" spans="1:34" x14ac:dyDescent="0.25">
      <c r="A80" s="67" t="s">
        <v>328</v>
      </c>
      <c r="B80" s="52" t="s">
        <v>315</v>
      </c>
      <c r="C80" s="48" t="s">
        <v>203</v>
      </c>
      <c r="D80" s="60">
        <f>E80+F80+G80+H80+I80+J80+K80+L80+M80+N80+O80+P80+Q80+R80+S80</f>
        <v>6944.6126234734074</v>
      </c>
      <c r="E80" s="60">
        <f>'[15]2018'!$J$6+'[15]2018'!$J$7+'[15]2018'!$J$9+'[15]2018'!$J$10+'[15]2018'!$J$11</f>
        <v>3238.296996</v>
      </c>
      <c r="F80" s="60">
        <f>'[15]2018'!$J$24+'[15]2018'!$J$25</f>
        <v>1953.5416461</v>
      </c>
      <c r="G80" s="60">
        <v>0</v>
      </c>
      <c r="H80" s="60">
        <f>'[15]2018'!$J$55+'[15]2018'!$J$56+'[15]2018'!$J$57</f>
        <v>1051.4245500000002</v>
      </c>
      <c r="I80" s="60">
        <f>'[15]2018'!$J$67</f>
        <v>385.59444000000002</v>
      </c>
      <c r="J80" s="60">
        <v>0</v>
      </c>
      <c r="K80" s="60">
        <f>'[15]2018'!$J$79</f>
        <v>175.20316335752432</v>
      </c>
      <c r="L80" s="60">
        <v>0</v>
      </c>
      <c r="M80" s="60">
        <f>'[15]2018'!$J$97</f>
        <v>140.5518280158839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  <c r="AC80" s="50"/>
      <c r="AD80" s="66"/>
      <c r="AE80" s="37"/>
      <c r="AF80" s="37"/>
      <c r="AG80" s="37"/>
      <c r="AH80" s="37"/>
    </row>
    <row r="81" spans="1:34" x14ac:dyDescent="0.25">
      <c r="A81" s="67" t="s">
        <v>329</v>
      </c>
      <c r="B81" s="52" t="s">
        <v>318</v>
      </c>
      <c r="C81" s="48" t="s">
        <v>203</v>
      </c>
      <c r="D81" s="60">
        <f>E81+F81+G81+H81+I81+J81+K81+L81+M81+N81+O81+P81+Q81+R81+S81</f>
        <v>11435.147852807024</v>
      </c>
      <c r="E81" s="60">
        <f>'[15]2018'!$J$4+'[15]2018'!$J$5+'[15]2018'!$J$8+'[15]2018'!$J$12+'[15]2018'!$J$13+'[15]2018'!$J$14+'[15]2018'!$J$15</f>
        <v>3091.5659643000008</v>
      </c>
      <c r="F81" s="60">
        <f>'[15]2018'!$J$26+'[15]2018'!$J$27+'[15]2018'!$J$28+'[15]2018'!$J$29+'[15]2018'!$J$30+'[15]2018'!$J$31</f>
        <v>747.85468559999993</v>
      </c>
      <c r="G81" s="60">
        <v>0</v>
      </c>
      <c r="H81" s="60">
        <f>'[15]2018'!$J$51+'[15]2018'!$J$52+'[15]2018'!$J$53+'[15]2018'!$J$54</f>
        <v>1479.72</v>
      </c>
      <c r="I81" s="60">
        <f>'[15]2018'!$J$64+'[15]2018'!$J$65+'[15]2018'!$J$66</f>
        <v>2422.2676499999998</v>
      </c>
      <c r="J81" s="60">
        <f>'[15]2018'!$J$70</f>
        <v>157.63209000000001</v>
      </c>
      <c r="K81" s="60">
        <f>'[15]2018'!$J$74+'[15]2018'!$J$75+'[15]2018'!$J$76+'[15]2018'!$J$77+'[15]2018'!$J$78</f>
        <v>1512.9291989976723</v>
      </c>
      <c r="L81" s="60">
        <v>0</v>
      </c>
      <c r="M81" s="60">
        <v>0</v>
      </c>
      <c r="N81" s="60">
        <f>'[15]2018'!$J$100</f>
        <v>516.29072271943039</v>
      </c>
      <c r="O81" s="60">
        <f>'[15]2018'!$J$101</f>
        <v>83.42989722853622</v>
      </c>
      <c r="P81" s="60">
        <f>'[15]2018'!$J$104</f>
        <v>562.2073120635356</v>
      </c>
      <c r="Q81" s="60">
        <v>0</v>
      </c>
      <c r="R81" s="60">
        <f>'[15]2018'!$J$108</f>
        <v>846.79321771874572</v>
      </c>
      <c r="S81" s="60">
        <f>'[15]2018'!$J$116</f>
        <v>14.457114179104479</v>
      </c>
      <c r="T81" s="60">
        <v>0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50"/>
      <c r="AD81" s="66"/>
      <c r="AE81" s="37"/>
      <c r="AF81" s="37"/>
      <c r="AG81" s="37"/>
      <c r="AH81" s="37"/>
    </row>
    <row r="82" spans="1:34" x14ac:dyDescent="0.25">
      <c r="A82" s="67" t="s">
        <v>330</v>
      </c>
      <c r="B82" s="52" t="s">
        <v>321</v>
      </c>
      <c r="C82" s="48" t="s">
        <v>203</v>
      </c>
      <c r="D82" s="60">
        <f>E82+F82+G82+H82+I82+J82+K82+L82+M82+N82+O82+P82+Q82+R82+S82</f>
        <v>10562.605162572914</v>
      </c>
      <c r="E82" s="60">
        <v>0</v>
      </c>
      <c r="F82" s="60">
        <f>'[15]2018'!$J$20+'[15]2018'!$J$21+'[15]2018'!$J$22+'[15]2018'!$J$23+'[15]2018'!$J$32+'[15]2018'!$J$33+'[15]2018'!$J$34+'[15]2018'!$J$35+'[15]2018'!$J$36</f>
        <v>2696.4752099999996</v>
      </c>
      <c r="G82" s="60">
        <f>'[15]2018'!$J$44</f>
        <v>596.16215999999997</v>
      </c>
      <c r="H82" s="60">
        <f>'[15]2018'!$J$58</f>
        <v>137.34336000000002</v>
      </c>
      <c r="I82" s="60">
        <v>0</v>
      </c>
      <c r="J82" s="60">
        <v>0</v>
      </c>
      <c r="K82" s="60">
        <f>'[15]2018'!$J$80+'[15]2018'!$J$81+'[15]2018'!$J$82+'[15]2018'!$J$83</f>
        <v>3477.1827862631803</v>
      </c>
      <c r="L82" s="60">
        <f>'[15]2018'!$J$90</f>
        <v>1114.8164959605642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f>'[15]2018'!$J$109</f>
        <v>2540.6251503491717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50"/>
      <c r="AD82" s="66"/>
      <c r="AE82" s="37"/>
      <c r="AF82" s="37"/>
      <c r="AG82" s="37"/>
      <c r="AH82" s="37"/>
    </row>
    <row r="83" spans="1:34" x14ac:dyDescent="0.25">
      <c r="A83" s="67" t="s">
        <v>331</v>
      </c>
      <c r="B83" s="52" t="s">
        <v>324</v>
      </c>
      <c r="C83" s="48" t="s">
        <v>203</v>
      </c>
      <c r="D83" s="60">
        <f>E83+F83+G83+H83+I83+J83+K83+L83+M83+N83+O83+P83+Q83+R83+S83</f>
        <v>41257.097852874336</v>
      </c>
      <c r="E83" s="60">
        <f>'[15]2018'!$J$16+'[15]2018'!$J$17+'[15]2018'!$J$18</f>
        <v>2440.7083074000002</v>
      </c>
      <c r="F83" s="60">
        <f>'[15]2018'!$J$37+'[15]2018'!$J$38+'[15]2018'!$J$39+'[15]2018'!$J$40+'[15]2018'!$J$41+'[15]2018'!$J$42</f>
        <v>3497.834703</v>
      </c>
      <c r="G83" s="60">
        <f>'[15]2018'!$J$45+'[15]2018'!$J$46+'[15]2018'!$J$47+'[15]2018'!$J$48+'[15]2018'!$J$49</f>
        <v>1434.5354100000002</v>
      </c>
      <c r="H83" s="60">
        <f>'[15]2018'!$J$59+'[15]2018'!$J$60+'[15]2018'!$J$61+'[15]2018'!$J$62</f>
        <v>730.52265000000011</v>
      </c>
      <c r="I83" s="60">
        <f>'[15]2018'!$J$68</f>
        <v>276.58355999999998</v>
      </c>
      <c r="J83" s="60">
        <f>'[15]2018'!$J$71+'[15]2018'!$J$72</f>
        <v>3808.2069300000003</v>
      </c>
      <c r="K83" s="60">
        <f>'[15]2018'!$J$84+'[15]2018'!$J$85+'[15]2018'!$J$86+'[15]2018'!$J$87+'[15]2018'!$J$88</f>
        <v>3913.8069213063127</v>
      </c>
      <c r="L83" s="60">
        <f>'[15]2018'!$J$91+'[15]2018'!$J$92+'[15]2018'!$J$93+'[15]2018'!$J$94+'[15]2018'!$J$95</f>
        <v>7033.3077998082981</v>
      </c>
      <c r="M83" s="60">
        <f>'[15]2018'!$J$98</f>
        <v>1350.2573617691362</v>
      </c>
      <c r="N83" s="60">
        <v>0</v>
      </c>
      <c r="O83" s="60">
        <f>'[15]2018'!$J$102</f>
        <v>9.5289360632616749</v>
      </c>
      <c r="P83" s="60">
        <v>0</v>
      </c>
      <c r="Q83" s="60">
        <f>'[15]2018'!$J$105+'[15]2018'!$J$106</f>
        <v>7333.6258183719019</v>
      </c>
      <c r="R83" s="60">
        <f>'[15]2018'!$J$110+'[15]2018'!$J$111+'[15]2018'!$J$112+'[15]2018'!$J$113+'[15]2018'!$J$114</f>
        <v>9428.1794551554176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  <c r="AC83" s="50"/>
      <c r="AD83" s="66"/>
      <c r="AE83" s="37"/>
      <c r="AF83" s="37"/>
      <c r="AG83" s="37"/>
      <c r="AH83" s="37"/>
    </row>
    <row r="86" spans="1:34" x14ac:dyDescent="0.25">
      <c r="A86" s="33">
        <v>1</v>
      </c>
      <c r="B86" s="191" t="s">
        <v>335</v>
      </c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</row>
    <row r="87" spans="1:34" x14ac:dyDescent="0.25">
      <c r="B87" s="191" t="s">
        <v>336</v>
      </c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</row>
    <row r="88" spans="1:34" x14ac:dyDescent="0.25">
      <c r="A88" s="33">
        <v>2</v>
      </c>
      <c r="B88" s="188" t="s">
        <v>337</v>
      </c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</row>
  </sheetData>
  <mergeCells count="6">
    <mergeCell ref="B88:AC88"/>
    <mergeCell ref="A4:AC4"/>
    <mergeCell ref="B86:AC86"/>
    <mergeCell ref="B87:AC87"/>
    <mergeCell ref="A2:AC2"/>
    <mergeCell ref="A3:AC3"/>
  </mergeCells>
  <dataValidations count="8">
    <dataValidation type="decimal" allowBlank="1" showErrorMessage="1" errorTitle="Ошибка" error="Допускается ввод только неотрицательных чисел!" sqref="D38:D39 D62:D63 D56:D57 D59:D60 D19:AB19 D17:AB17 D80:AB83 D29:AB30 D32:AB33 D26:AB27 D65:AB66 D71:AB72 D23:AB23 D68:AB69 D21:AB21">
      <formula1>0</formula1>
      <formula2>9.99999999999999E+23</formula2>
    </dataValidation>
    <dataValidation type="list" operator="lessThanOrEqual" allowBlank="1" showInputMessage="1" showErrorMessage="1" errorTitle="Ошибка" error="Выберите значение из списка!" prompt="Укажите источник финансирования" sqref="B79 B17">
      <formula1>source_of_funding</formula1>
    </dataValidation>
    <dataValidation type="whole" allowBlank="1" showInputMessage="1" showErrorMessage="1" errorTitle="Ошибка" error="Введите год с 2000 по 2030!" prompt="Укажите год реализации инвестиционной программы/мероприятия" sqref="B16 B18 B20 B22">
      <formula1>2000</formula1>
      <formula2>2030</formula2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 D13:AB14"/>
    <dataValidation type="textLength" operator="lessThanOrEqual" allowBlank="1" showInputMessage="1" showErrorMessage="1" errorTitle="Ошибка" error="Допускается ввод не более 900 символов!" sqref="D11:D12 D7:AB7">
      <formula1>900</formula1>
    </dataValidation>
    <dataValidation type="list" operator="lessThanOrEqual" allowBlank="1" showInputMessage="1" showErrorMessage="1" errorTitle="Ошибка" error="Выберите значение из списка!" sqref="B19 B21 B23">
      <formula1>source_of_funding</formula1>
    </dataValidation>
    <dataValidation type="decimal" allowBlank="1" showInputMessage="1" showErrorMessage="1" error="Введите значение от 0 до 100%" sqref="D44:AB45 D41:AB42 E38:AB39 D35:AB36 E62:AB63 E59:AB60 E56:AB57 D53:AB54 D50:AB51 D47:AB48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95"/>
  <sheetViews>
    <sheetView zoomScale="80" zoomScaleNormal="8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A2" sqref="A2:AR2"/>
    </sheetView>
  </sheetViews>
  <sheetFormatPr defaultRowHeight="15" x14ac:dyDescent="0.25"/>
  <cols>
    <col min="1" max="1" width="11" style="33" customWidth="1"/>
    <col min="2" max="2" width="33.140625" style="33" customWidth="1"/>
    <col min="3" max="3" width="9.7109375" style="33" customWidth="1"/>
    <col min="4" max="4" width="25.28515625" style="33" customWidth="1"/>
    <col min="5" max="24" width="23.42578125" style="33" customWidth="1"/>
    <col min="25" max="25" width="29" style="33" customWidth="1"/>
    <col min="26" max="31" width="23.42578125" style="33" customWidth="1"/>
    <col min="32" max="32" width="26.85546875" style="33" customWidth="1"/>
    <col min="33" max="39" width="23.42578125" style="33" customWidth="1"/>
    <col min="40" max="40" width="30" style="33" customWidth="1"/>
    <col min="41" max="43" width="23.42578125" style="33" customWidth="1"/>
    <col min="44" max="44" width="63.140625" style="33" customWidth="1"/>
    <col min="45" max="16384" width="9.140625" style="33"/>
  </cols>
  <sheetData>
    <row r="1" spans="1:49" x14ac:dyDescent="0.25">
      <c r="AR1" s="36" t="s">
        <v>332</v>
      </c>
    </row>
    <row r="2" spans="1:49" ht="17.25" x14ac:dyDescent="0.25">
      <c r="A2" s="192" t="s">
        <v>338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</row>
    <row r="3" spans="1:49" ht="15" customHeight="1" x14ac:dyDescent="0.25">
      <c r="A3" s="193" t="s">
        <v>333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37"/>
      <c r="AT3" s="37"/>
      <c r="AU3" s="37"/>
      <c r="AV3" s="37"/>
      <c r="AW3" s="37"/>
    </row>
    <row r="4" spans="1:49" ht="15" customHeight="1" x14ac:dyDescent="0.25">
      <c r="A4" s="189" t="s">
        <v>334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37"/>
      <c r="AT4" s="37"/>
      <c r="AU4" s="37"/>
      <c r="AV4" s="37"/>
      <c r="AW4" s="37"/>
    </row>
    <row r="5" spans="1:49" ht="45" x14ac:dyDescent="0.25">
      <c r="A5" s="38" t="s">
        <v>131</v>
      </c>
      <c r="B5" s="39" t="s">
        <v>132</v>
      </c>
      <c r="C5" s="39" t="s">
        <v>133</v>
      </c>
      <c r="D5" s="40" t="s">
        <v>134</v>
      </c>
      <c r="E5" s="40" t="s">
        <v>339</v>
      </c>
      <c r="F5" s="40" t="s">
        <v>339</v>
      </c>
      <c r="G5" s="40" t="s">
        <v>339</v>
      </c>
      <c r="H5" s="40" t="s">
        <v>339</v>
      </c>
      <c r="I5" s="40" t="s">
        <v>339</v>
      </c>
      <c r="J5" s="40" t="s">
        <v>339</v>
      </c>
      <c r="K5" s="40" t="s">
        <v>339</v>
      </c>
      <c r="L5" s="40" t="s">
        <v>339</v>
      </c>
      <c r="M5" s="40" t="s">
        <v>339</v>
      </c>
      <c r="N5" s="40" t="s">
        <v>339</v>
      </c>
      <c r="O5" s="40" t="s">
        <v>339</v>
      </c>
      <c r="P5" s="40" t="s">
        <v>339</v>
      </c>
      <c r="Q5" s="40" t="s">
        <v>339</v>
      </c>
      <c r="R5" s="40" t="s">
        <v>339</v>
      </c>
      <c r="S5" s="40" t="s">
        <v>339</v>
      </c>
      <c r="T5" s="40" t="s">
        <v>339</v>
      </c>
      <c r="U5" s="40" t="s">
        <v>339</v>
      </c>
      <c r="V5" s="40" t="s">
        <v>339</v>
      </c>
      <c r="W5" s="40" t="s">
        <v>339</v>
      </c>
      <c r="X5" s="40" t="s">
        <v>339</v>
      </c>
      <c r="Y5" s="40" t="s">
        <v>339</v>
      </c>
      <c r="Z5" s="40" t="s">
        <v>339</v>
      </c>
      <c r="AA5" s="40" t="s">
        <v>339</v>
      </c>
      <c r="AB5" s="40" t="s">
        <v>339</v>
      </c>
      <c r="AC5" s="40" t="s">
        <v>339</v>
      </c>
      <c r="AD5" s="40" t="s">
        <v>339</v>
      </c>
      <c r="AE5" s="40" t="s">
        <v>339</v>
      </c>
      <c r="AF5" s="40" t="s">
        <v>339</v>
      </c>
      <c r="AG5" s="40" t="s">
        <v>339</v>
      </c>
      <c r="AH5" s="40" t="s">
        <v>339</v>
      </c>
      <c r="AI5" s="40" t="s">
        <v>339</v>
      </c>
      <c r="AJ5" s="40" t="s">
        <v>339</v>
      </c>
      <c r="AK5" s="40" t="s">
        <v>339</v>
      </c>
      <c r="AL5" s="40" t="s">
        <v>339</v>
      </c>
      <c r="AM5" s="40" t="s">
        <v>339</v>
      </c>
      <c r="AN5" s="40" t="s">
        <v>339</v>
      </c>
      <c r="AO5" s="40" t="s">
        <v>339</v>
      </c>
      <c r="AP5" s="40" t="s">
        <v>339</v>
      </c>
      <c r="AQ5" s="40" t="s">
        <v>339</v>
      </c>
      <c r="AR5" s="38" t="s">
        <v>130</v>
      </c>
      <c r="AS5" s="41"/>
      <c r="AT5" s="37"/>
      <c r="AU5" s="37"/>
      <c r="AV5" s="37"/>
      <c r="AW5" s="37"/>
    </row>
    <row r="6" spans="1:49" x14ac:dyDescent="0.25">
      <c r="A6" s="42" t="s">
        <v>135</v>
      </c>
      <c r="B6" s="43" t="s">
        <v>136</v>
      </c>
      <c r="C6" s="43" t="s">
        <v>137</v>
      </c>
      <c r="D6" s="43" t="s">
        <v>138</v>
      </c>
      <c r="E6" s="44" t="s">
        <v>139</v>
      </c>
      <c r="F6" s="44" t="s">
        <v>140</v>
      </c>
      <c r="G6" s="44" t="s">
        <v>141</v>
      </c>
      <c r="H6" s="44" t="s">
        <v>142</v>
      </c>
      <c r="I6" s="44" t="s">
        <v>143</v>
      </c>
      <c r="J6" s="44" t="s">
        <v>144</v>
      </c>
      <c r="K6" s="44" t="s">
        <v>145</v>
      </c>
      <c r="L6" s="44" t="s">
        <v>146</v>
      </c>
      <c r="M6" s="44" t="s">
        <v>147</v>
      </c>
      <c r="N6" s="44" t="s">
        <v>148</v>
      </c>
      <c r="O6" s="44" t="s">
        <v>149</v>
      </c>
      <c r="P6" s="44" t="s">
        <v>150</v>
      </c>
      <c r="Q6" s="44" t="s">
        <v>151</v>
      </c>
      <c r="R6" s="44" t="s">
        <v>152</v>
      </c>
      <c r="S6" s="44" t="s">
        <v>153</v>
      </c>
      <c r="T6" s="44" t="s">
        <v>154</v>
      </c>
      <c r="U6" s="44" t="s">
        <v>155</v>
      </c>
      <c r="V6" s="44" t="s">
        <v>156</v>
      </c>
      <c r="W6" s="44" t="s">
        <v>157</v>
      </c>
      <c r="X6" s="44" t="s">
        <v>158</v>
      </c>
      <c r="Y6" s="44" t="s">
        <v>159</v>
      </c>
      <c r="Z6" s="197" t="s">
        <v>160</v>
      </c>
      <c r="AA6" s="198"/>
      <c r="AB6" s="199"/>
      <c r="AC6" s="44" t="s">
        <v>161</v>
      </c>
      <c r="AD6" s="44" t="s">
        <v>162</v>
      </c>
      <c r="AE6" s="44" t="s">
        <v>361</v>
      </c>
      <c r="AF6" s="44" t="s">
        <v>362</v>
      </c>
      <c r="AG6" s="44" t="s">
        <v>363</v>
      </c>
      <c r="AH6" s="197" t="s">
        <v>364</v>
      </c>
      <c r="AI6" s="198"/>
      <c r="AJ6" s="199"/>
      <c r="AK6" s="197" t="s">
        <v>371</v>
      </c>
      <c r="AL6" s="198"/>
      <c r="AM6" s="199"/>
      <c r="AN6" s="44" t="s">
        <v>362</v>
      </c>
      <c r="AO6" s="44" t="s">
        <v>363</v>
      </c>
      <c r="AP6" s="44" t="s">
        <v>364</v>
      </c>
      <c r="AQ6" s="44" t="s">
        <v>371</v>
      </c>
      <c r="AR6" s="45"/>
      <c r="AS6" s="41"/>
      <c r="AT6" s="37"/>
      <c r="AU6" s="37"/>
      <c r="AV6" s="37"/>
      <c r="AW6" s="37"/>
    </row>
    <row r="7" spans="1:49" ht="132.75" customHeight="1" x14ac:dyDescent="0.25">
      <c r="A7" s="46">
        <v>1</v>
      </c>
      <c r="B7" s="47" t="s">
        <v>163</v>
      </c>
      <c r="C7" s="48" t="s">
        <v>164</v>
      </c>
      <c r="D7" s="49" t="s">
        <v>389</v>
      </c>
      <c r="E7" s="49" t="s">
        <v>380</v>
      </c>
      <c r="F7" s="49" t="s">
        <v>98</v>
      </c>
      <c r="G7" s="49" t="s">
        <v>341</v>
      </c>
      <c r="H7" s="49" t="s">
        <v>381</v>
      </c>
      <c r="I7" s="49" t="s">
        <v>342</v>
      </c>
      <c r="J7" s="49" t="s">
        <v>343</v>
      </c>
      <c r="K7" s="49" t="s">
        <v>344</v>
      </c>
      <c r="L7" s="49" t="s">
        <v>345</v>
      </c>
      <c r="M7" s="49" t="s">
        <v>346</v>
      </c>
      <c r="N7" s="49" t="s">
        <v>382</v>
      </c>
      <c r="O7" s="49" t="s">
        <v>383</v>
      </c>
      <c r="P7" s="49" t="s">
        <v>384</v>
      </c>
      <c r="Q7" s="49" t="s">
        <v>347</v>
      </c>
      <c r="R7" s="49" t="s">
        <v>348</v>
      </c>
      <c r="S7" s="49" t="s">
        <v>349</v>
      </c>
      <c r="T7" s="49" t="s">
        <v>350</v>
      </c>
      <c r="U7" s="49" t="s">
        <v>351</v>
      </c>
      <c r="V7" s="49" t="s">
        <v>352</v>
      </c>
      <c r="W7" s="49" t="s">
        <v>353</v>
      </c>
      <c r="X7" s="49" t="s">
        <v>385</v>
      </c>
      <c r="Y7" s="49" t="s">
        <v>167</v>
      </c>
      <c r="Z7" s="49" t="s">
        <v>379</v>
      </c>
      <c r="AA7" s="49" t="s">
        <v>354</v>
      </c>
      <c r="AB7" s="49" t="s">
        <v>355</v>
      </c>
      <c r="AC7" s="49" t="s">
        <v>378</v>
      </c>
      <c r="AD7" s="49" t="s">
        <v>377</v>
      </c>
      <c r="AE7" s="49" t="s">
        <v>356</v>
      </c>
      <c r="AF7" s="49" t="s">
        <v>357</v>
      </c>
      <c r="AG7" s="49" t="s">
        <v>376</v>
      </c>
      <c r="AH7" s="49" t="s">
        <v>367</v>
      </c>
      <c r="AI7" s="49" t="s">
        <v>365</v>
      </c>
      <c r="AJ7" s="49" t="s">
        <v>366</v>
      </c>
      <c r="AK7" s="49" t="s">
        <v>368</v>
      </c>
      <c r="AL7" s="49" t="s">
        <v>369</v>
      </c>
      <c r="AM7" s="49" t="s">
        <v>370</v>
      </c>
      <c r="AN7" s="49" t="s">
        <v>358</v>
      </c>
      <c r="AO7" s="49" t="s">
        <v>359</v>
      </c>
      <c r="AP7" s="49" t="s">
        <v>113</v>
      </c>
      <c r="AQ7" s="49" t="s">
        <v>170</v>
      </c>
      <c r="AR7" s="50"/>
      <c r="AS7" s="51"/>
      <c r="AT7" s="37"/>
      <c r="AU7" s="37"/>
      <c r="AV7" s="37"/>
      <c r="AW7" s="37"/>
    </row>
    <row r="8" spans="1:49" ht="30" x14ac:dyDescent="0.25">
      <c r="A8" s="46">
        <v>2</v>
      </c>
      <c r="B8" s="52" t="s">
        <v>2</v>
      </c>
      <c r="C8" s="48" t="s">
        <v>164</v>
      </c>
      <c r="D8" s="34" t="s">
        <v>171</v>
      </c>
      <c r="E8" s="48" t="s">
        <v>164</v>
      </c>
      <c r="F8" s="48" t="s">
        <v>164</v>
      </c>
      <c r="G8" s="48" t="s">
        <v>164</v>
      </c>
      <c r="H8" s="48" t="s">
        <v>164</v>
      </c>
      <c r="I8" s="48" t="s">
        <v>164</v>
      </c>
      <c r="J8" s="48" t="s">
        <v>164</v>
      </c>
      <c r="K8" s="48" t="s">
        <v>164</v>
      </c>
      <c r="L8" s="48" t="s">
        <v>164</v>
      </c>
      <c r="M8" s="48" t="s">
        <v>164</v>
      </c>
      <c r="N8" s="48" t="s">
        <v>164</v>
      </c>
      <c r="O8" s="48" t="s">
        <v>164</v>
      </c>
      <c r="P8" s="48" t="s">
        <v>164</v>
      </c>
      <c r="Q8" s="48" t="s">
        <v>164</v>
      </c>
      <c r="R8" s="48" t="s">
        <v>164</v>
      </c>
      <c r="S8" s="48" t="s">
        <v>164</v>
      </c>
      <c r="T8" s="48" t="s">
        <v>164</v>
      </c>
      <c r="U8" s="48" t="s">
        <v>164</v>
      </c>
      <c r="V8" s="48" t="s">
        <v>164</v>
      </c>
      <c r="W8" s="48" t="s">
        <v>164</v>
      </c>
      <c r="X8" s="48" t="s">
        <v>164</v>
      </c>
      <c r="Y8" s="48" t="s">
        <v>164</v>
      </c>
      <c r="Z8" s="48" t="s">
        <v>164</v>
      </c>
      <c r="AA8" s="48" t="s">
        <v>164</v>
      </c>
      <c r="AB8" s="48" t="s">
        <v>164</v>
      </c>
      <c r="AC8" s="48" t="s">
        <v>164</v>
      </c>
      <c r="AD8" s="48" t="s">
        <v>164</v>
      </c>
      <c r="AE8" s="48" t="s">
        <v>164</v>
      </c>
      <c r="AF8" s="48" t="s">
        <v>164</v>
      </c>
      <c r="AG8" s="48" t="s">
        <v>164</v>
      </c>
      <c r="AH8" s="48" t="s">
        <v>164</v>
      </c>
      <c r="AI8" s="48" t="s">
        <v>164</v>
      </c>
      <c r="AJ8" s="48" t="s">
        <v>164</v>
      </c>
      <c r="AK8" s="48" t="s">
        <v>164</v>
      </c>
      <c r="AL8" s="48" t="s">
        <v>164</v>
      </c>
      <c r="AM8" s="48" t="s">
        <v>164</v>
      </c>
      <c r="AN8" s="48" t="s">
        <v>164</v>
      </c>
      <c r="AO8" s="48" t="s">
        <v>164</v>
      </c>
      <c r="AP8" s="48" t="s">
        <v>164</v>
      </c>
      <c r="AQ8" s="48" t="s">
        <v>164</v>
      </c>
      <c r="AR8" s="50" t="s">
        <v>172</v>
      </c>
      <c r="AS8" s="51"/>
      <c r="AT8" s="37"/>
      <c r="AU8" s="37"/>
      <c r="AV8" s="37"/>
      <c r="AW8" s="37"/>
    </row>
    <row r="9" spans="1:49" ht="30" x14ac:dyDescent="0.25">
      <c r="A9" s="46" t="s">
        <v>173</v>
      </c>
      <c r="B9" s="52" t="s">
        <v>174</v>
      </c>
      <c r="C9" s="48" t="s">
        <v>164</v>
      </c>
      <c r="D9" s="35" t="s">
        <v>340</v>
      </c>
      <c r="E9" s="48" t="s">
        <v>164</v>
      </c>
      <c r="F9" s="48" t="s">
        <v>164</v>
      </c>
      <c r="G9" s="48" t="s">
        <v>164</v>
      </c>
      <c r="H9" s="48" t="s">
        <v>164</v>
      </c>
      <c r="I9" s="48" t="s">
        <v>164</v>
      </c>
      <c r="J9" s="48" t="s">
        <v>164</v>
      </c>
      <c r="K9" s="48" t="s">
        <v>164</v>
      </c>
      <c r="L9" s="48" t="s">
        <v>164</v>
      </c>
      <c r="M9" s="48" t="s">
        <v>164</v>
      </c>
      <c r="N9" s="48" t="s">
        <v>164</v>
      </c>
      <c r="O9" s="48" t="s">
        <v>164</v>
      </c>
      <c r="P9" s="48" t="s">
        <v>164</v>
      </c>
      <c r="Q9" s="48" t="s">
        <v>164</v>
      </c>
      <c r="R9" s="48" t="s">
        <v>164</v>
      </c>
      <c r="S9" s="48" t="s">
        <v>164</v>
      </c>
      <c r="T9" s="48" t="s">
        <v>164</v>
      </c>
      <c r="U9" s="48" t="s">
        <v>164</v>
      </c>
      <c r="V9" s="48" t="s">
        <v>164</v>
      </c>
      <c r="W9" s="48" t="s">
        <v>164</v>
      </c>
      <c r="X9" s="48" t="s">
        <v>164</v>
      </c>
      <c r="Y9" s="48" t="s">
        <v>164</v>
      </c>
      <c r="Z9" s="48" t="s">
        <v>164</v>
      </c>
      <c r="AA9" s="48" t="s">
        <v>164</v>
      </c>
      <c r="AB9" s="48" t="s">
        <v>164</v>
      </c>
      <c r="AC9" s="48" t="s">
        <v>164</v>
      </c>
      <c r="AD9" s="48" t="s">
        <v>164</v>
      </c>
      <c r="AE9" s="48" t="s">
        <v>164</v>
      </c>
      <c r="AF9" s="48" t="s">
        <v>164</v>
      </c>
      <c r="AG9" s="48" t="s">
        <v>164</v>
      </c>
      <c r="AH9" s="48" t="s">
        <v>164</v>
      </c>
      <c r="AI9" s="48" t="s">
        <v>164</v>
      </c>
      <c r="AJ9" s="48" t="s">
        <v>164</v>
      </c>
      <c r="AK9" s="48" t="s">
        <v>164</v>
      </c>
      <c r="AL9" s="48" t="s">
        <v>164</v>
      </c>
      <c r="AM9" s="48" t="s">
        <v>164</v>
      </c>
      <c r="AN9" s="48" t="s">
        <v>164</v>
      </c>
      <c r="AO9" s="48" t="s">
        <v>164</v>
      </c>
      <c r="AP9" s="48" t="s">
        <v>164</v>
      </c>
      <c r="AQ9" s="48" t="s">
        <v>164</v>
      </c>
      <c r="AR9" s="50" t="s">
        <v>176</v>
      </c>
      <c r="AS9" s="51"/>
      <c r="AT9" s="37"/>
      <c r="AU9" s="37"/>
      <c r="AV9" s="37"/>
      <c r="AW9" s="37"/>
    </row>
    <row r="10" spans="1:49" ht="90" x14ac:dyDescent="0.25">
      <c r="A10" s="46" t="s">
        <v>137</v>
      </c>
      <c r="B10" s="52" t="s">
        <v>177</v>
      </c>
      <c r="C10" s="48" t="s">
        <v>164</v>
      </c>
      <c r="D10" s="53" t="s">
        <v>178</v>
      </c>
      <c r="E10" s="48" t="s">
        <v>164</v>
      </c>
      <c r="F10" s="48" t="s">
        <v>164</v>
      </c>
      <c r="G10" s="48" t="s">
        <v>164</v>
      </c>
      <c r="H10" s="48" t="s">
        <v>164</v>
      </c>
      <c r="I10" s="48" t="s">
        <v>164</v>
      </c>
      <c r="J10" s="48" t="s">
        <v>164</v>
      </c>
      <c r="K10" s="48" t="s">
        <v>164</v>
      </c>
      <c r="L10" s="48" t="s">
        <v>164</v>
      </c>
      <c r="M10" s="48" t="s">
        <v>164</v>
      </c>
      <c r="N10" s="48" t="s">
        <v>164</v>
      </c>
      <c r="O10" s="48" t="s">
        <v>164</v>
      </c>
      <c r="P10" s="48" t="s">
        <v>164</v>
      </c>
      <c r="Q10" s="48" t="s">
        <v>164</v>
      </c>
      <c r="R10" s="48" t="s">
        <v>164</v>
      </c>
      <c r="S10" s="48" t="s">
        <v>164</v>
      </c>
      <c r="T10" s="48" t="s">
        <v>164</v>
      </c>
      <c r="U10" s="48" t="s">
        <v>164</v>
      </c>
      <c r="V10" s="48" t="s">
        <v>164</v>
      </c>
      <c r="W10" s="48" t="s">
        <v>164</v>
      </c>
      <c r="X10" s="48" t="s">
        <v>164</v>
      </c>
      <c r="Y10" s="48" t="s">
        <v>164</v>
      </c>
      <c r="Z10" s="48" t="s">
        <v>164</v>
      </c>
      <c r="AA10" s="48" t="s">
        <v>164</v>
      </c>
      <c r="AB10" s="48" t="s">
        <v>164</v>
      </c>
      <c r="AC10" s="48" t="s">
        <v>164</v>
      </c>
      <c r="AD10" s="48" t="s">
        <v>164</v>
      </c>
      <c r="AE10" s="48" t="s">
        <v>164</v>
      </c>
      <c r="AF10" s="48" t="s">
        <v>164</v>
      </c>
      <c r="AG10" s="48" t="s">
        <v>164</v>
      </c>
      <c r="AH10" s="48" t="s">
        <v>164</v>
      </c>
      <c r="AI10" s="48" t="s">
        <v>164</v>
      </c>
      <c r="AJ10" s="48" t="s">
        <v>164</v>
      </c>
      <c r="AK10" s="48" t="s">
        <v>164</v>
      </c>
      <c r="AL10" s="48" t="s">
        <v>164</v>
      </c>
      <c r="AM10" s="48" t="s">
        <v>164</v>
      </c>
      <c r="AN10" s="48" t="s">
        <v>164</v>
      </c>
      <c r="AO10" s="48" t="s">
        <v>164</v>
      </c>
      <c r="AP10" s="48" t="s">
        <v>164</v>
      </c>
      <c r="AQ10" s="48" t="s">
        <v>164</v>
      </c>
      <c r="AR10" s="50" t="s">
        <v>179</v>
      </c>
      <c r="AS10" s="51"/>
      <c r="AT10" s="37"/>
      <c r="AU10" s="37"/>
      <c r="AV10" s="37"/>
      <c r="AW10" s="37"/>
    </row>
    <row r="11" spans="1:49" ht="45" x14ac:dyDescent="0.25">
      <c r="A11" s="46" t="s">
        <v>138</v>
      </c>
      <c r="B11" s="52" t="s">
        <v>180</v>
      </c>
      <c r="C11" s="48" t="s">
        <v>164</v>
      </c>
      <c r="D11" s="49" t="s">
        <v>27</v>
      </c>
      <c r="E11" s="48" t="s">
        <v>164</v>
      </c>
      <c r="F11" s="48" t="s">
        <v>164</v>
      </c>
      <c r="G11" s="48" t="s">
        <v>164</v>
      </c>
      <c r="H11" s="48" t="s">
        <v>164</v>
      </c>
      <c r="I11" s="48" t="s">
        <v>164</v>
      </c>
      <c r="J11" s="48" t="s">
        <v>164</v>
      </c>
      <c r="K11" s="48" t="s">
        <v>164</v>
      </c>
      <c r="L11" s="48" t="s">
        <v>164</v>
      </c>
      <c r="M11" s="48" t="s">
        <v>164</v>
      </c>
      <c r="N11" s="48" t="s">
        <v>164</v>
      </c>
      <c r="O11" s="48" t="s">
        <v>164</v>
      </c>
      <c r="P11" s="48" t="s">
        <v>164</v>
      </c>
      <c r="Q11" s="48" t="s">
        <v>164</v>
      </c>
      <c r="R11" s="48" t="s">
        <v>164</v>
      </c>
      <c r="S11" s="48" t="s">
        <v>164</v>
      </c>
      <c r="T11" s="48" t="s">
        <v>164</v>
      </c>
      <c r="U11" s="48" t="s">
        <v>164</v>
      </c>
      <c r="V11" s="48" t="s">
        <v>164</v>
      </c>
      <c r="W11" s="48" t="s">
        <v>164</v>
      </c>
      <c r="X11" s="48" t="s">
        <v>164</v>
      </c>
      <c r="Y11" s="48" t="s">
        <v>164</v>
      </c>
      <c r="Z11" s="48" t="s">
        <v>164</v>
      </c>
      <c r="AA11" s="48" t="s">
        <v>164</v>
      </c>
      <c r="AB11" s="48" t="s">
        <v>164</v>
      </c>
      <c r="AC11" s="48" t="s">
        <v>164</v>
      </c>
      <c r="AD11" s="48" t="s">
        <v>164</v>
      </c>
      <c r="AE11" s="48" t="s">
        <v>164</v>
      </c>
      <c r="AF11" s="48" t="s">
        <v>164</v>
      </c>
      <c r="AG11" s="48" t="s">
        <v>164</v>
      </c>
      <c r="AH11" s="48" t="s">
        <v>164</v>
      </c>
      <c r="AI11" s="48" t="s">
        <v>164</v>
      </c>
      <c r="AJ11" s="48" t="s">
        <v>164</v>
      </c>
      <c r="AK11" s="48" t="s">
        <v>164</v>
      </c>
      <c r="AL11" s="48" t="s">
        <v>164</v>
      </c>
      <c r="AM11" s="48" t="s">
        <v>164</v>
      </c>
      <c r="AN11" s="48" t="s">
        <v>164</v>
      </c>
      <c r="AO11" s="48" t="s">
        <v>164</v>
      </c>
      <c r="AP11" s="48" t="s">
        <v>164</v>
      </c>
      <c r="AQ11" s="48" t="s">
        <v>164</v>
      </c>
      <c r="AR11" s="50" t="s">
        <v>181</v>
      </c>
      <c r="AS11" s="51"/>
      <c r="AT11" s="37"/>
      <c r="AU11" s="37"/>
      <c r="AV11" s="37"/>
      <c r="AW11" s="37"/>
    </row>
    <row r="12" spans="1:49" ht="45" x14ac:dyDescent="0.25">
      <c r="A12" s="46" t="s">
        <v>182</v>
      </c>
      <c r="B12" s="52" t="s">
        <v>5</v>
      </c>
      <c r="C12" s="48" t="s">
        <v>164</v>
      </c>
      <c r="D12" s="49" t="s">
        <v>23</v>
      </c>
      <c r="E12" s="48" t="s">
        <v>164</v>
      </c>
      <c r="F12" s="48" t="s">
        <v>164</v>
      </c>
      <c r="G12" s="48" t="s">
        <v>164</v>
      </c>
      <c r="H12" s="48" t="s">
        <v>164</v>
      </c>
      <c r="I12" s="48" t="s">
        <v>164</v>
      </c>
      <c r="J12" s="48" t="s">
        <v>164</v>
      </c>
      <c r="K12" s="48" t="s">
        <v>164</v>
      </c>
      <c r="L12" s="48" t="s">
        <v>164</v>
      </c>
      <c r="M12" s="48" t="s">
        <v>164</v>
      </c>
      <c r="N12" s="48" t="s">
        <v>164</v>
      </c>
      <c r="O12" s="48" t="s">
        <v>164</v>
      </c>
      <c r="P12" s="48" t="s">
        <v>164</v>
      </c>
      <c r="Q12" s="48" t="s">
        <v>164</v>
      </c>
      <c r="R12" s="48" t="s">
        <v>164</v>
      </c>
      <c r="S12" s="48" t="s">
        <v>164</v>
      </c>
      <c r="T12" s="48" t="s">
        <v>164</v>
      </c>
      <c r="U12" s="48" t="s">
        <v>164</v>
      </c>
      <c r="V12" s="48" t="s">
        <v>164</v>
      </c>
      <c r="W12" s="48" t="s">
        <v>164</v>
      </c>
      <c r="X12" s="48" t="s">
        <v>164</v>
      </c>
      <c r="Y12" s="48" t="s">
        <v>164</v>
      </c>
      <c r="Z12" s="48" t="s">
        <v>164</v>
      </c>
      <c r="AA12" s="48" t="s">
        <v>164</v>
      </c>
      <c r="AB12" s="48" t="s">
        <v>164</v>
      </c>
      <c r="AC12" s="48" t="s">
        <v>164</v>
      </c>
      <c r="AD12" s="48" t="s">
        <v>164</v>
      </c>
      <c r="AE12" s="48" t="s">
        <v>164</v>
      </c>
      <c r="AF12" s="48" t="s">
        <v>164</v>
      </c>
      <c r="AG12" s="48" t="s">
        <v>164</v>
      </c>
      <c r="AH12" s="48" t="s">
        <v>164</v>
      </c>
      <c r="AI12" s="48" t="s">
        <v>164</v>
      </c>
      <c r="AJ12" s="48" t="s">
        <v>164</v>
      </c>
      <c r="AK12" s="48" t="s">
        <v>164</v>
      </c>
      <c r="AL12" s="48" t="s">
        <v>164</v>
      </c>
      <c r="AM12" s="48" t="s">
        <v>164</v>
      </c>
      <c r="AN12" s="48" t="s">
        <v>164</v>
      </c>
      <c r="AO12" s="48" t="s">
        <v>164</v>
      </c>
      <c r="AP12" s="48" t="s">
        <v>164</v>
      </c>
      <c r="AQ12" s="48" t="s">
        <v>164</v>
      </c>
      <c r="AR12" s="50"/>
      <c r="AS12" s="51"/>
      <c r="AT12" s="37"/>
      <c r="AU12" s="37"/>
      <c r="AV12" s="37"/>
      <c r="AW12" s="37"/>
    </row>
    <row r="13" spans="1:49" ht="45" x14ac:dyDescent="0.25">
      <c r="A13" s="46" t="s">
        <v>183</v>
      </c>
      <c r="B13" s="52" t="s">
        <v>184</v>
      </c>
      <c r="C13" s="48" t="s">
        <v>164</v>
      </c>
      <c r="D13" s="34" t="s">
        <v>185</v>
      </c>
      <c r="E13" s="34" t="s">
        <v>185</v>
      </c>
      <c r="F13" s="34" t="s">
        <v>186</v>
      </c>
      <c r="G13" s="34" t="s">
        <v>189</v>
      </c>
      <c r="H13" s="34" t="s">
        <v>186</v>
      </c>
      <c r="I13" s="34" t="s">
        <v>189</v>
      </c>
      <c r="J13" s="34" t="s">
        <v>188</v>
      </c>
      <c r="K13" s="34" t="s">
        <v>372</v>
      </c>
      <c r="L13" s="34" t="s">
        <v>373</v>
      </c>
      <c r="M13" s="34" t="s">
        <v>374</v>
      </c>
      <c r="N13" s="34" t="s">
        <v>185</v>
      </c>
      <c r="O13" s="34" t="s">
        <v>186</v>
      </c>
      <c r="P13" s="34" t="s">
        <v>186</v>
      </c>
      <c r="Q13" s="34" t="s">
        <v>189</v>
      </c>
      <c r="R13" s="34" t="s">
        <v>188</v>
      </c>
      <c r="S13" s="34" t="s">
        <v>372</v>
      </c>
      <c r="T13" s="34" t="s">
        <v>373</v>
      </c>
      <c r="U13" s="34" t="s">
        <v>374</v>
      </c>
      <c r="V13" s="34" t="s">
        <v>186</v>
      </c>
      <c r="W13" s="34" t="s">
        <v>189</v>
      </c>
      <c r="X13" s="34" t="s">
        <v>186</v>
      </c>
      <c r="Y13" s="34" t="s">
        <v>186</v>
      </c>
      <c r="Z13" s="34" t="s">
        <v>186</v>
      </c>
      <c r="AA13" s="34" t="s">
        <v>188</v>
      </c>
      <c r="AB13" s="34" t="s">
        <v>188</v>
      </c>
      <c r="AC13" s="34" t="s">
        <v>190</v>
      </c>
      <c r="AD13" s="34" t="s">
        <v>187</v>
      </c>
      <c r="AE13" s="34" t="s">
        <v>189</v>
      </c>
      <c r="AF13" s="34" t="s">
        <v>188</v>
      </c>
      <c r="AG13" s="34" t="s">
        <v>186</v>
      </c>
      <c r="AH13" s="34" t="s">
        <v>186</v>
      </c>
      <c r="AI13" s="34" t="s">
        <v>372</v>
      </c>
      <c r="AJ13" s="34" t="s">
        <v>373</v>
      </c>
      <c r="AK13" s="34" t="s">
        <v>186</v>
      </c>
      <c r="AL13" s="34" t="s">
        <v>372</v>
      </c>
      <c r="AM13" s="34" t="s">
        <v>373</v>
      </c>
      <c r="AN13" s="34" t="s">
        <v>186</v>
      </c>
      <c r="AO13" s="34" t="s">
        <v>186</v>
      </c>
      <c r="AP13" s="34" t="s">
        <v>186</v>
      </c>
      <c r="AQ13" s="34" t="s">
        <v>187</v>
      </c>
      <c r="AR13" s="50" t="s">
        <v>191</v>
      </c>
      <c r="AS13" s="51"/>
      <c r="AT13" s="37"/>
      <c r="AU13" s="37"/>
      <c r="AV13" s="37"/>
      <c r="AW13" s="37"/>
    </row>
    <row r="14" spans="1:49" ht="45" x14ac:dyDescent="0.25">
      <c r="A14" s="46" t="s">
        <v>192</v>
      </c>
      <c r="B14" s="52" t="s">
        <v>193</v>
      </c>
      <c r="C14" s="48" t="s">
        <v>164</v>
      </c>
      <c r="D14" s="34" t="s">
        <v>360</v>
      </c>
      <c r="E14" s="34" t="s">
        <v>194</v>
      </c>
      <c r="F14" s="34" t="s">
        <v>196</v>
      </c>
      <c r="G14" s="34" t="s">
        <v>195</v>
      </c>
      <c r="H14" s="34" t="s">
        <v>196</v>
      </c>
      <c r="I14" s="34" t="s">
        <v>195</v>
      </c>
      <c r="J14" s="34" t="s">
        <v>194</v>
      </c>
      <c r="K14" s="34" t="s">
        <v>199</v>
      </c>
      <c r="L14" s="34" t="s">
        <v>197</v>
      </c>
      <c r="M14" s="34" t="s">
        <v>360</v>
      </c>
      <c r="N14" s="34" t="s">
        <v>196</v>
      </c>
      <c r="O14" s="34" t="s">
        <v>195</v>
      </c>
      <c r="P14" s="34" t="s">
        <v>196</v>
      </c>
      <c r="Q14" s="34" t="s">
        <v>195</v>
      </c>
      <c r="R14" s="34" t="s">
        <v>194</v>
      </c>
      <c r="S14" s="34" t="s">
        <v>199</v>
      </c>
      <c r="T14" s="34" t="s">
        <v>197</v>
      </c>
      <c r="U14" s="34" t="s">
        <v>360</v>
      </c>
      <c r="V14" s="34" t="s">
        <v>195</v>
      </c>
      <c r="W14" s="34" t="s">
        <v>195</v>
      </c>
      <c r="X14" s="34" t="s">
        <v>195</v>
      </c>
      <c r="Y14" s="74" t="s">
        <v>196</v>
      </c>
      <c r="Z14" s="74" t="s">
        <v>196</v>
      </c>
      <c r="AA14" s="34" t="s">
        <v>194</v>
      </c>
      <c r="AB14" s="34" t="s">
        <v>194</v>
      </c>
      <c r="AC14" s="74" t="s">
        <v>375</v>
      </c>
      <c r="AD14" s="34" t="s">
        <v>196</v>
      </c>
      <c r="AE14" s="34" t="s">
        <v>195</v>
      </c>
      <c r="AF14" s="34" t="s">
        <v>194</v>
      </c>
      <c r="AG14" s="34" t="s">
        <v>196</v>
      </c>
      <c r="AH14" s="34" t="s">
        <v>196</v>
      </c>
      <c r="AI14" s="34" t="s">
        <v>199</v>
      </c>
      <c r="AJ14" s="34" t="s">
        <v>197</v>
      </c>
      <c r="AK14" s="74" t="s">
        <v>196</v>
      </c>
      <c r="AL14" s="34" t="s">
        <v>199</v>
      </c>
      <c r="AM14" s="34" t="s">
        <v>197</v>
      </c>
      <c r="AN14" s="34" t="s">
        <v>195</v>
      </c>
      <c r="AO14" s="34" t="s">
        <v>195</v>
      </c>
      <c r="AP14" s="34" t="s">
        <v>196</v>
      </c>
      <c r="AQ14" s="34" t="s">
        <v>375</v>
      </c>
      <c r="AR14" s="50" t="s">
        <v>200</v>
      </c>
      <c r="AS14" s="51"/>
      <c r="AT14" s="37"/>
      <c r="AU14" s="37"/>
      <c r="AV14" s="37"/>
      <c r="AW14" s="37"/>
    </row>
    <row r="15" spans="1:49" ht="120" x14ac:dyDescent="0.25">
      <c r="A15" s="46" t="s">
        <v>201</v>
      </c>
      <c r="B15" s="52" t="s">
        <v>202</v>
      </c>
      <c r="C15" s="48" t="s">
        <v>203</v>
      </c>
      <c r="D15" s="70">
        <f>D16+D18+D20+D22+D24+D26+D28</f>
        <v>335977.61633286905</v>
      </c>
      <c r="E15" s="70">
        <f>E16+E18+E20+E22+E24+E26+E28</f>
        <v>96544.627764998731</v>
      </c>
      <c r="F15" s="70">
        <f t="shared" ref="F15:AQ15" si="0">F16+F18+F20+F22+F24+F26+F28</f>
        <v>6696.7644821186441</v>
      </c>
      <c r="G15" s="70">
        <f t="shared" si="0"/>
        <v>66.172059087661438</v>
      </c>
      <c r="H15" s="70">
        <f t="shared" si="0"/>
        <v>3624.4470900000001</v>
      </c>
      <c r="I15" s="70">
        <f t="shared" si="0"/>
        <v>2336.1093102244554</v>
      </c>
      <c r="J15" s="70">
        <f t="shared" si="0"/>
        <v>2457.391672355433</v>
      </c>
      <c r="K15" s="70">
        <f t="shared" si="0"/>
        <v>2556.7108117567273</v>
      </c>
      <c r="L15" s="70">
        <f t="shared" si="0"/>
        <v>2672.2312873215333</v>
      </c>
      <c r="M15" s="70">
        <f t="shared" si="0"/>
        <v>2790.7314493440167</v>
      </c>
      <c r="N15" s="70">
        <f t="shared" si="0"/>
        <v>3690.5162711864405</v>
      </c>
      <c r="O15" s="70">
        <f t="shared" si="0"/>
        <v>4782.1693382881704</v>
      </c>
      <c r="P15" s="70">
        <f t="shared" si="0"/>
        <v>4508.16201</v>
      </c>
      <c r="Q15" s="70">
        <f t="shared" si="0"/>
        <v>5267.0409030769488</v>
      </c>
      <c r="R15" s="70">
        <f t="shared" si="0"/>
        <v>5153.7776253327156</v>
      </c>
      <c r="S15" s="70">
        <f t="shared" si="0"/>
        <v>5362.0759630227267</v>
      </c>
      <c r="T15" s="70">
        <f t="shared" si="0"/>
        <v>5604.3717639421711</v>
      </c>
      <c r="U15" s="70">
        <f t="shared" si="0"/>
        <v>5852.8715285470225</v>
      </c>
      <c r="V15" s="70">
        <f t="shared" si="0"/>
        <v>25370.969469179123</v>
      </c>
      <c r="W15" s="70">
        <f t="shared" si="0"/>
        <v>1815.6182747321006</v>
      </c>
      <c r="X15" s="70">
        <f t="shared" si="0"/>
        <v>8426.9794348897722</v>
      </c>
      <c r="Y15" s="70">
        <f t="shared" si="0"/>
        <v>562.20731206353571</v>
      </c>
      <c r="Z15" s="70">
        <f t="shared" si="0"/>
        <v>648.10009585102023</v>
      </c>
      <c r="AA15" s="70">
        <f t="shared" si="0"/>
        <v>1021.0645992616352</v>
      </c>
      <c r="AB15" s="70">
        <f t="shared" si="0"/>
        <v>12483.665598850745</v>
      </c>
      <c r="AC15" s="70">
        <f t="shared" si="0"/>
        <v>144.81355932203391</v>
      </c>
      <c r="AD15" s="70">
        <f t="shared" si="0"/>
        <v>15923.858108243407</v>
      </c>
      <c r="AE15" s="70">
        <f t="shared" si="0"/>
        <v>1439.8630626869883</v>
      </c>
      <c r="AF15" s="70">
        <f t="shared" si="0"/>
        <v>36900.783591714891</v>
      </c>
      <c r="AG15" s="70">
        <f t="shared" si="0"/>
        <v>2124.2100000000005</v>
      </c>
      <c r="AH15" s="70">
        <f t="shared" si="0"/>
        <v>69.300000000000011</v>
      </c>
      <c r="AI15" s="70">
        <f t="shared" si="0"/>
        <v>1510.7166167272128</v>
      </c>
      <c r="AJ15" s="70">
        <f t="shared" si="0"/>
        <v>14831.21744311255</v>
      </c>
      <c r="AK15" s="70">
        <f t="shared" si="0"/>
        <v>50.286320690127354</v>
      </c>
      <c r="AL15" s="70">
        <f t="shared" si="0"/>
        <v>733.03496509265369</v>
      </c>
      <c r="AM15" s="70">
        <f t="shared" si="0"/>
        <v>6748.5094311200728</v>
      </c>
      <c r="AN15" s="70">
        <f t="shared" si="0"/>
        <v>3068.6374287009139</v>
      </c>
      <c r="AO15" s="70">
        <f t="shared" si="0"/>
        <v>9643.8082601524602</v>
      </c>
      <c r="AP15" s="70">
        <f t="shared" si="0"/>
        <v>10989.801429874422</v>
      </c>
      <c r="AQ15" s="70">
        <f t="shared" si="0"/>
        <v>21504.000000000004</v>
      </c>
      <c r="AR15" s="50" t="s">
        <v>204</v>
      </c>
      <c r="AS15" s="55"/>
      <c r="AT15" s="37"/>
      <c r="AU15" s="37"/>
      <c r="AV15" s="37"/>
      <c r="AW15" s="37"/>
    </row>
    <row r="16" spans="1:49" ht="42.75" customHeight="1" x14ac:dyDescent="0.25">
      <c r="A16" s="56" t="s">
        <v>207</v>
      </c>
      <c r="B16" s="69">
        <v>2017</v>
      </c>
      <c r="C16" s="57" t="s">
        <v>203</v>
      </c>
      <c r="D16" s="71">
        <f t="shared" ref="D16:AQ16" si="1">SUM(D17:D17)</f>
        <v>69884.393220338985</v>
      </c>
      <c r="E16" s="70">
        <f t="shared" si="1"/>
        <v>43040</v>
      </c>
      <c r="F16" s="70">
        <f t="shared" si="1"/>
        <v>0</v>
      </c>
      <c r="G16" s="70">
        <f t="shared" si="1"/>
        <v>0</v>
      </c>
      <c r="H16" s="70">
        <f t="shared" si="1"/>
        <v>0</v>
      </c>
      <c r="I16" s="70">
        <f t="shared" si="1"/>
        <v>0</v>
      </c>
      <c r="J16" s="70">
        <f t="shared" si="1"/>
        <v>0</v>
      </c>
      <c r="K16" s="70">
        <f t="shared" si="1"/>
        <v>0</v>
      </c>
      <c r="L16" s="70">
        <f t="shared" si="1"/>
        <v>0</v>
      </c>
      <c r="M16" s="70">
        <f t="shared" si="1"/>
        <v>0</v>
      </c>
      <c r="N16" s="70">
        <f t="shared" si="1"/>
        <v>239.37627118644068</v>
      </c>
      <c r="O16" s="70">
        <f t="shared" si="1"/>
        <v>0</v>
      </c>
      <c r="P16" s="70">
        <f t="shared" si="1"/>
        <v>0</v>
      </c>
      <c r="Q16" s="70">
        <f t="shared" si="1"/>
        <v>0</v>
      </c>
      <c r="R16" s="70">
        <f t="shared" si="1"/>
        <v>0</v>
      </c>
      <c r="S16" s="70">
        <f t="shared" si="1"/>
        <v>0</v>
      </c>
      <c r="T16" s="70">
        <f t="shared" si="1"/>
        <v>0</v>
      </c>
      <c r="U16" s="70">
        <f t="shared" si="1"/>
        <v>0</v>
      </c>
      <c r="V16" s="70">
        <f t="shared" si="1"/>
        <v>0</v>
      </c>
      <c r="W16" s="70">
        <f t="shared" si="1"/>
        <v>0</v>
      </c>
      <c r="X16" s="70">
        <f t="shared" si="1"/>
        <v>0</v>
      </c>
      <c r="Y16" s="70">
        <f t="shared" si="1"/>
        <v>0</v>
      </c>
      <c r="Z16" s="70">
        <f t="shared" si="1"/>
        <v>0</v>
      </c>
      <c r="AA16" s="70">
        <f t="shared" si="1"/>
        <v>0</v>
      </c>
      <c r="AB16" s="70">
        <f t="shared" si="1"/>
        <v>0</v>
      </c>
      <c r="AC16" s="70">
        <f t="shared" si="1"/>
        <v>144.81355932203391</v>
      </c>
      <c r="AD16" s="70">
        <f t="shared" si="1"/>
        <v>4956.2033898305081</v>
      </c>
      <c r="AE16" s="70">
        <f t="shared" si="1"/>
        <v>0</v>
      </c>
      <c r="AF16" s="70">
        <f t="shared" si="1"/>
        <v>0</v>
      </c>
      <c r="AG16" s="70">
        <f t="shared" si="1"/>
        <v>0</v>
      </c>
      <c r="AH16" s="70">
        <f t="shared" si="1"/>
        <v>0</v>
      </c>
      <c r="AI16" s="70">
        <f t="shared" si="1"/>
        <v>0</v>
      </c>
      <c r="AJ16" s="70">
        <f t="shared" si="1"/>
        <v>0</v>
      </c>
      <c r="AK16" s="70">
        <f t="shared" si="1"/>
        <v>0</v>
      </c>
      <c r="AL16" s="70">
        <f t="shared" si="1"/>
        <v>0</v>
      </c>
      <c r="AM16" s="70">
        <f t="shared" si="1"/>
        <v>0</v>
      </c>
      <c r="AN16" s="70">
        <f t="shared" si="1"/>
        <v>0</v>
      </c>
      <c r="AO16" s="70">
        <f t="shared" si="1"/>
        <v>0</v>
      </c>
      <c r="AP16" s="70">
        <f t="shared" si="1"/>
        <v>0</v>
      </c>
      <c r="AQ16" s="70">
        <f t="shared" si="1"/>
        <v>21504.000000000004</v>
      </c>
      <c r="AR16" s="200" t="s">
        <v>387</v>
      </c>
      <c r="AS16" s="55"/>
      <c r="AT16" s="37"/>
      <c r="AU16" s="37"/>
      <c r="AV16" s="37"/>
      <c r="AW16" s="37"/>
    </row>
    <row r="17" spans="1:49" ht="52.5" customHeight="1" x14ac:dyDescent="0.25">
      <c r="A17" s="56" t="s">
        <v>208</v>
      </c>
      <c r="B17" s="59" t="s">
        <v>209</v>
      </c>
      <c r="C17" s="48" t="s">
        <v>203</v>
      </c>
      <c r="D17" s="72">
        <f>SUM(E17:AQ17)</f>
        <v>69884.393220338985</v>
      </c>
      <c r="E17" s="73">
        <f>'[16]3. расчет доли без НДС'!$N$27</f>
        <v>43040</v>
      </c>
      <c r="F17" s="73"/>
      <c r="G17" s="73"/>
      <c r="H17" s="73"/>
      <c r="I17" s="73"/>
      <c r="J17" s="73"/>
      <c r="K17" s="73"/>
      <c r="L17" s="73"/>
      <c r="M17" s="73"/>
      <c r="N17" s="73">
        <f>'[16]3. расчет доли без НДС'!$N$38</f>
        <v>239.37627118644068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>
        <f>'[16]3. расчет доли без НДС'!$N$53</f>
        <v>144.81355932203391</v>
      </c>
      <c r="AD17" s="73">
        <f>'[16]3. расчет доли без НДС'!$N$54</f>
        <v>4956.2033898305081</v>
      </c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>
        <f>'[16]3. расчет доли без НДС'!$N$69</f>
        <v>21504.000000000004</v>
      </c>
      <c r="AR17" s="201"/>
      <c r="AS17" s="55"/>
      <c r="AT17" s="37"/>
      <c r="AU17" s="37"/>
      <c r="AV17" s="37"/>
      <c r="AW17" s="37"/>
    </row>
    <row r="18" spans="1:49" ht="39" customHeight="1" x14ac:dyDescent="0.25">
      <c r="A18" s="56" t="s">
        <v>210</v>
      </c>
      <c r="B18" s="69">
        <v>2018</v>
      </c>
      <c r="C18" s="48" t="s">
        <v>203</v>
      </c>
      <c r="D18" s="70">
        <f t="shared" ref="D18:AQ18" si="2">SUM(D19:D19)</f>
        <v>80367.055585219132</v>
      </c>
      <c r="E18" s="70">
        <f t="shared" si="2"/>
        <v>9471.0000000000018</v>
      </c>
      <c r="F18" s="70">
        <f t="shared" si="2"/>
        <v>6696.7644821186441</v>
      </c>
      <c r="G18" s="70">
        <f t="shared" si="2"/>
        <v>0</v>
      </c>
      <c r="H18" s="70">
        <f t="shared" si="2"/>
        <v>3624.4470900000001</v>
      </c>
      <c r="I18" s="70">
        <f t="shared" si="2"/>
        <v>0</v>
      </c>
      <c r="J18" s="70">
        <f t="shared" si="2"/>
        <v>0</v>
      </c>
      <c r="K18" s="70">
        <f t="shared" si="2"/>
        <v>0</v>
      </c>
      <c r="L18" s="70">
        <f t="shared" si="2"/>
        <v>0</v>
      </c>
      <c r="M18" s="70">
        <f t="shared" si="2"/>
        <v>0</v>
      </c>
      <c r="N18" s="70">
        <f t="shared" si="2"/>
        <v>3451.14</v>
      </c>
      <c r="O18" s="70">
        <f t="shared" si="2"/>
        <v>2807.8620900000005</v>
      </c>
      <c r="P18" s="70">
        <f t="shared" si="2"/>
        <v>4508.16201</v>
      </c>
      <c r="Q18" s="70">
        <f t="shared" si="2"/>
        <v>0</v>
      </c>
      <c r="R18" s="70">
        <f t="shared" si="2"/>
        <v>0</v>
      </c>
      <c r="S18" s="70">
        <f t="shared" si="2"/>
        <v>0</v>
      </c>
      <c r="T18" s="70">
        <f t="shared" si="2"/>
        <v>0</v>
      </c>
      <c r="U18" s="70">
        <f t="shared" si="2"/>
        <v>0</v>
      </c>
      <c r="V18" s="70">
        <f t="shared" si="2"/>
        <v>12596.567164179105</v>
      </c>
      <c r="W18" s="70">
        <f t="shared" si="2"/>
        <v>0</v>
      </c>
      <c r="X18" s="70">
        <f t="shared" si="2"/>
        <v>8426.9794348897722</v>
      </c>
      <c r="Y18" s="70">
        <f t="shared" si="2"/>
        <v>562.20731206353571</v>
      </c>
      <c r="Z18" s="70">
        <f t="shared" si="2"/>
        <v>648.10009585102023</v>
      </c>
      <c r="AA18" s="70">
        <f t="shared" si="2"/>
        <v>0</v>
      </c>
      <c r="AB18" s="70">
        <f t="shared" si="2"/>
        <v>0</v>
      </c>
      <c r="AC18" s="70">
        <f t="shared" si="2"/>
        <v>0</v>
      </c>
      <c r="AD18" s="70">
        <f t="shared" si="2"/>
        <v>5056.398863480762</v>
      </c>
      <c r="AE18" s="70">
        <f t="shared" si="2"/>
        <v>0</v>
      </c>
      <c r="AF18" s="70">
        <f t="shared" si="2"/>
        <v>0</v>
      </c>
      <c r="AG18" s="70">
        <f t="shared" si="2"/>
        <v>2124.2100000000005</v>
      </c>
      <c r="AH18" s="70">
        <f t="shared" si="2"/>
        <v>69.300000000000011</v>
      </c>
      <c r="AI18" s="70">
        <f t="shared" si="2"/>
        <v>0</v>
      </c>
      <c r="AJ18" s="70">
        <f t="shared" si="2"/>
        <v>0</v>
      </c>
      <c r="AK18" s="70">
        <f t="shared" si="2"/>
        <v>50.286320690127354</v>
      </c>
      <c r="AL18" s="70">
        <f t="shared" si="2"/>
        <v>0</v>
      </c>
      <c r="AM18" s="70">
        <f t="shared" si="2"/>
        <v>0</v>
      </c>
      <c r="AN18" s="70">
        <f t="shared" si="2"/>
        <v>562.20731206353571</v>
      </c>
      <c r="AO18" s="70">
        <f t="shared" si="2"/>
        <v>8721.6219800082181</v>
      </c>
      <c r="AP18" s="70">
        <f t="shared" si="2"/>
        <v>10989.801429874422</v>
      </c>
      <c r="AQ18" s="70">
        <f t="shared" si="2"/>
        <v>0</v>
      </c>
      <c r="AR18" s="201"/>
      <c r="AS18" s="55"/>
      <c r="AT18" s="37"/>
      <c r="AU18" s="37"/>
      <c r="AV18" s="37"/>
      <c r="AW18" s="37"/>
    </row>
    <row r="19" spans="1:49" ht="33" customHeight="1" x14ac:dyDescent="0.25">
      <c r="A19" s="56" t="s">
        <v>211</v>
      </c>
      <c r="B19" s="59" t="s">
        <v>209</v>
      </c>
      <c r="C19" s="62" t="s">
        <v>203</v>
      </c>
      <c r="D19" s="72">
        <f>SUM(E19:AQ19)</f>
        <v>80367.055585219132</v>
      </c>
      <c r="E19" s="73">
        <f>'[16]3. расчет доли без НДС'!$R$27</f>
        <v>9471.0000000000018</v>
      </c>
      <c r="F19" s="73">
        <f>'[16]3. расчет доли без НДС'!$R$30</f>
        <v>6696.7644821186441</v>
      </c>
      <c r="G19" s="73"/>
      <c r="H19" s="73">
        <f>'[16]3. расчет доли без НДС'!$R$32</f>
        <v>3624.4470900000001</v>
      </c>
      <c r="I19" s="73"/>
      <c r="J19" s="73"/>
      <c r="K19" s="73"/>
      <c r="L19" s="73"/>
      <c r="M19" s="73"/>
      <c r="N19" s="73">
        <f>'[16]3. расчет доли без НДС'!$R$38</f>
        <v>3451.14</v>
      </c>
      <c r="O19" s="73">
        <f>'[16]3. расчет доли без НДС'!$R$39</f>
        <v>2807.8620900000005</v>
      </c>
      <c r="P19" s="73">
        <f>'[16]3. расчет доли без НДС'!$R$40</f>
        <v>4508.16201</v>
      </c>
      <c r="Q19" s="73"/>
      <c r="R19" s="73"/>
      <c r="S19" s="73"/>
      <c r="T19" s="73"/>
      <c r="U19" s="73"/>
      <c r="V19" s="73">
        <f>'[16]3. расчет доли без НДС'!$R$46</f>
        <v>12596.567164179105</v>
      </c>
      <c r="W19" s="73"/>
      <c r="X19" s="73">
        <f>[11]итоговая!$Q$38/1.18</f>
        <v>8426.9794348897722</v>
      </c>
      <c r="Y19" s="73">
        <f>'[16]3. расчет доли без НДС'!$R$49</f>
        <v>562.20731206353571</v>
      </c>
      <c r="Z19" s="73">
        <f>'[16]3. расчет доли без НДС'!$R$50</f>
        <v>648.10009585102023</v>
      </c>
      <c r="AA19" s="73"/>
      <c r="AB19" s="73"/>
      <c r="AC19" s="73"/>
      <c r="AD19" s="73">
        <f>'[16]3. расчет доли без НДС'!$R$54</f>
        <v>5056.398863480762</v>
      </c>
      <c r="AE19" s="73"/>
      <c r="AF19" s="73"/>
      <c r="AG19" s="73">
        <f>'[16]3. расчет доли без НДС'!$R$57</f>
        <v>2124.2100000000005</v>
      </c>
      <c r="AH19" s="73">
        <f>'[16]3. расчет доли без НДС'!$R$58</f>
        <v>69.300000000000011</v>
      </c>
      <c r="AI19" s="73"/>
      <c r="AJ19" s="73"/>
      <c r="AK19" s="73">
        <f>'[16]3. расчет доли без НДС'!$R$61</f>
        <v>50.286320690127354</v>
      </c>
      <c r="AL19" s="73"/>
      <c r="AM19" s="73"/>
      <c r="AN19" s="73">
        <f>'[16]3. расчет доли без НДС'!$R$64</f>
        <v>562.20731206353571</v>
      </c>
      <c r="AO19" s="73">
        <f>'[16]3. расчет доли без НДС'!$R$65</f>
        <v>8721.6219800082181</v>
      </c>
      <c r="AP19" s="73">
        <f>'[16]3. расчет доли без НДС'!$R$66</f>
        <v>10989.801429874422</v>
      </c>
      <c r="AQ19" s="73"/>
      <c r="AR19" s="201"/>
      <c r="AS19" s="55"/>
      <c r="AT19" s="37"/>
      <c r="AU19" s="37"/>
      <c r="AV19" s="37"/>
      <c r="AW19" s="37"/>
    </row>
    <row r="20" spans="1:49" ht="33" customHeight="1" x14ac:dyDescent="0.25">
      <c r="A20" s="46" t="s">
        <v>212</v>
      </c>
      <c r="B20" s="69">
        <v>2019</v>
      </c>
      <c r="C20" s="48" t="s">
        <v>203</v>
      </c>
      <c r="D20" s="70">
        <f t="shared" ref="D20:AQ20" si="3">SUM(D21:D21)</f>
        <v>55867.243129730363</v>
      </c>
      <c r="E20" s="70">
        <f t="shared" si="3"/>
        <v>20853.857714920268</v>
      </c>
      <c r="F20" s="70">
        <f t="shared" si="3"/>
        <v>0</v>
      </c>
      <c r="G20" s="70">
        <f t="shared" si="3"/>
        <v>66.172059087661438</v>
      </c>
      <c r="H20" s="70">
        <f t="shared" si="3"/>
        <v>0</v>
      </c>
      <c r="I20" s="70">
        <f t="shared" si="3"/>
        <v>2336.1093102244554</v>
      </c>
      <c r="J20" s="70">
        <f t="shared" si="3"/>
        <v>0</v>
      </c>
      <c r="K20" s="70">
        <f t="shared" si="3"/>
        <v>0</v>
      </c>
      <c r="L20" s="70">
        <f t="shared" si="3"/>
        <v>0</v>
      </c>
      <c r="M20" s="70">
        <f t="shared" si="3"/>
        <v>0</v>
      </c>
      <c r="N20" s="70">
        <f t="shared" si="3"/>
        <v>0</v>
      </c>
      <c r="O20" s="70">
        <f t="shared" si="3"/>
        <v>1974.3072482881698</v>
      </c>
      <c r="P20" s="70">
        <f t="shared" si="3"/>
        <v>0</v>
      </c>
      <c r="Q20" s="70">
        <f t="shared" si="3"/>
        <v>5267.0409030769488</v>
      </c>
      <c r="R20" s="70">
        <f t="shared" si="3"/>
        <v>0</v>
      </c>
      <c r="S20" s="70">
        <f t="shared" si="3"/>
        <v>0</v>
      </c>
      <c r="T20" s="70">
        <f t="shared" si="3"/>
        <v>0</v>
      </c>
      <c r="U20" s="70">
        <f t="shared" si="3"/>
        <v>0</v>
      </c>
      <c r="V20" s="70">
        <f t="shared" si="3"/>
        <v>12774.40230500002</v>
      </c>
      <c r="W20" s="70">
        <f t="shared" si="3"/>
        <v>1815.6182747321006</v>
      </c>
      <c r="X20" s="70">
        <f t="shared" si="3"/>
        <v>0</v>
      </c>
      <c r="Y20" s="70">
        <f t="shared" si="3"/>
        <v>0</v>
      </c>
      <c r="Z20" s="70">
        <f t="shared" si="3"/>
        <v>0</v>
      </c>
      <c r="AA20" s="70">
        <f t="shared" si="3"/>
        <v>0</v>
      </c>
      <c r="AB20" s="70">
        <f t="shared" si="3"/>
        <v>0</v>
      </c>
      <c r="AC20" s="70">
        <f t="shared" si="3"/>
        <v>0</v>
      </c>
      <c r="AD20" s="70">
        <f t="shared" si="3"/>
        <v>5911.2558549321366</v>
      </c>
      <c r="AE20" s="70">
        <f t="shared" si="3"/>
        <v>1439.8630626869883</v>
      </c>
      <c r="AF20" s="70">
        <f t="shared" si="3"/>
        <v>0</v>
      </c>
      <c r="AG20" s="70">
        <f t="shared" si="3"/>
        <v>0</v>
      </c>
      <c r="AH20" s="70">
        <f t="shared" si="3"/>
        <v>0</v>
      </c>
      <c r="AI20" s="70">
        <f t="shared" si="3"/>
        <v>0</v>
      </c>
      <c r="AJ20" s="70">
        <f t="shared" si="3"/>
        <v>0</v>
      </c>
      <c r="AK20" s="70">
        <f t="shared" si="3"/>
        <v>0</v>
      </c>
      <c r="AL20" s="70">
        <f t="shared" si="3"/>
        <v>0</v>
      </c>
      <c r="AM20" s="70">
        <f t="shared" si="3"/>
        <v>0</v>
      </c>
      <c r="AN20" s="70">
        <f t="shared" si="3"/>
        <v>2506.4301166373784</v>
      </c>
      <c r="AO20" s="70">
        <f t="shared" si="3"/>
        <v>922.18628014424257</v>
      </c>
      <c r="AP20" s="70">
        <f t="shared" si="3"/>
        <v>0</v>
      </c>
      <c r="AQ20" s="70">
        <f t="shared" si="3"/>
        <v>0</v>
      </c>
      <c r="AR20" s="201"/>
      <c r="AS20" s="55"/>
      <c r="AT20" s="37"/>
      <c r="AU20" s="37"/>
      <c r="AV20" s="37"/>
      <c r="AW20" s="37"/>
    </row>
    <row r="21" spans="1:49" ht="41.25" customHeight="1" x14ac:dyDescent="0.25">
      <c r="A21" s="56" t="s">
        <v>213</v>
      </c>
      <c r="B21" s="59" t="s">
        <v>209</v>
      </c>
      <c r="C21" s="62" t="s">
        <v>203</v>
      </c>
      <c r="D21" s="72">
        <f>SUM(E21:AQ21)</f>
        <v>55867.243129730363</v>
      </c>
      <c r="E21" s="73">
        <f>'[16]3. расчет доли без НДС'!$AG$27</f>
        <v>20853.857714920268</v>
      </c>
      <c r="F21" s="73"/>
      <c r="G21" s="73">
        <f>'[16]3. расчет доли без НДС'!$AG$31</f>
        <v>66.172059087661438</v>
      </c>
      <c r="H21" s="73"/>
      <c r="I21" s="73">
        <f>'[16]3. расчет доли без НДС'!$AG$33</f>
        <v>2336.1093102244554</v>
      </c>
      <c r="J21" s="73"/>
      <c r="K21" s="73"/>
      <c r="L21" s="73"/>
      <c r="M21" s="73"/>
      <c r="N21" s="73"/>
      <c r="O21" s="73">
        <f>'[16]3. расчет доли без НДС'!$AG$39</f>
        <v>1974.3072482881698</v>
      </c>
      <c r="P21" s="73"/>
      <c r="Q21" s="73">
        <f>'[16]3. расчет доли без НДС'!$AG$41</f>
        <v>5267.0409030769488</v>
      </c>
      <c r="R21" s="73"/>
      <c r="S21" s="73"/>
      <c r="T21" s="73"/>
      <c r="U21" s="73"/>
      <c r="V21" s="73">
        <f>'[16]3. расчет доли без НДС'!$AG$46</f>
        <v>12774.40230500002</v>
      </c>
      <c r="W21" s="73">
        <f>'[16]3. расчет доли без НДС'!$AG$47</f>
        <v>1815.6182747321006</v>
      </c>
      <c r="X21" s="73"/>
      <c r="Y21" s="73"/>
      <c r="Z21" s="73"/>
      <c r="AA21" s="73"/>
      <c r="AB21" s="73"/>
      <c r="AC21" s="73"/>
      <c r="AD21" s="73">
        <f>'[16]3. расчет доли без НДС'!$AG$54</f>
        <v>5911.2558549321366</v>
      </c>
      <c r="AE21" s="73">
        <f>'[16]3. расчет доли без НДС'!$AG$55</f>
        <v>1439.8630626869883</v>
      </c>
      <c r="AF21" s="73"/>
      <c r="AG21" s="73"/>
      <c r="AH21" s="73"/>
      <c r="AI21" s="73"/>
      <c r="AJ21" s="73"/>
      <c r="AK21" s="73"/>
      <c r="AL21" s="73"/>
      <c r="AM21" s="73"/>
      <c r="AN21" s="73">
        <f>'[16]3. расчет доли без НДС'!$AG$64</f>
        <v>2506.4301166373784</v>
      </c>
      <c r="AO21" s="73">
        <f>'[16]3. расчет доли без НДС'!$AG$65</f>
        <v>922.18628014424257</v>
      </c>
      <c r="AP21" s="73"/>
      <c r="AQ21" s="73"/>
      <c r="AR21" s="201"/>
      <c r="AS21" s="55"/>
      <c r="AT21" s="37"/>
      <c r="AU21" s="37"/>
      <c r="AV21" s="37"/>
      <c r="AW21" s="37"/>
    </row>
    <row r="22" spans="1:49" ht="24.75" customHeight="1" x14ac:dyDescent="0.25">
      <c r="A22" s="56" t="s">
        <v>214</v>
      </c>
      <c r="B22" s="69">
        <v>2020</v>
      </c>
      <c r="C22" s="48" t="s">
        <v>203</v>
      </c>
      <c r="D22" s="70">
        <f t="shared" ref="D22:AQ28" si="4">SUM(D23:D23)</f>
        <v>81196.453137593868</v>
      </c>
      <c r="E22" s="70">
        <f t="shared" si="4"/>
        <v>23179.770050078456</v>
      </c>
      <c r="F22" s="70">
        <f t="shared" si="4"/>
        <v>0</v>
      </c>
      <c r="G22" s="70">
        <f t="shared" si="4"/>
        <v>0</v>
      </c>
      <c r="H22" s="70">
        <f t="shared" si="4"/>
        <v>0</v>
      </c>
      <c r="I22" s="70">
        <f t="shared" si="4"/>
        <v>0</v>
      </c>
      <c r="J22" s="70">
        <f t="shared" si="4"/>
        <v>2457.391672355433</v>
      </c>
      <c r="K22" s="70">
        <f t="shared" si="4"/>
        <v>0</v>
      </c>
      <c r="L22" s="70">
        <f t="shared" si="4"/>
        <v>0</v>
      </c>
      <c r="M22" s="70">
        <f t="shared" si="4"/>
        <v>0</v>
      </c>
      <c r="N22" s="70">
        <f t="shared" si="4"/>
        <v>0</v>
      </c>
      <c r="O22" s="70">
        <f t="shared" si="4"/>
        <v>0</v>
      </c>
      <c r="P22" s="70">
        <f t="shared" si="4"/>
        <v>0</v>
      </c>
      <c r="Q22" s="70">
        <f t="shared" si="4"/>
        <v>0</v>
      </c>
      <c r="R22" s="70">
        <f t="shared" si="4"/>
        <v>5153.7776253327156</v>
      </c>
      <c r="S22" s="70">
        <f t="shared" si="4"/>
        <v>0</v>
      </c>
      <c r="T22" s="70">
        <f t="shared" si="4"/>
        <v>0</v>
      </c>
      <c r="U22" s="70">
        <f t="shared" si="4"/>
        <v>0</v>
      </c>
      <c r="V22" s="70">
        <f t="shared" si="4"/>
        <v>0</v>
      </c>
      <c r="W22" s="70">
        <f t="shared" si="4"/>
        <v>0</v>
      </c>
      <c r="X22" s="70">
        <f t="shared" si="4"/>
        <v>0</v>
      </c>
      <c r="Y22" s="70">
        <f t="shared" si="4"/>
        <v>0</v>
      </c>
      <c r="Z22" s="70">
        <f t="shared" si="4"/>
        <v>0</v>
      </c>
      <c r="AA22" s="70">
        <f t="shared" si="4"/>
        <v>1021.0645992616352</v>
      </c>
      <c r="AB22" s="70">
        <f t="shared" si="4"/>
        <v>12483.665598850745</v>
      </c>
      <c r="AC22" s="70">
        <f t="shared" si="4"/>
        <v>0</v>
      </c>
      <c r="AD22" s="70">
        <f t="shared" si="4"/>
        <v>0</v>
      </c>
      <c r="AE22" s="70">
        <f t="shared" si="4"/>
        <v>0</v>
      </c>
      <c r="AF22" s="70">
        <f t="shared" si="4"/>
        <v>36900.783591714891</v>
      </c>
      <c r="AG22" s="70">
        <f t="shared" si="4"/>
        <v>0</v>
      </c>
      <c r="AH22" s="70">
        <f t="shared" si="4"/>
        <v>0</v>
      </c>
      <c r="AI22" s="70">
        <f t="shared" si="4"/>
        <v>0</v>
      </c>
      <c r="AJ22" s="70">
        <f t="shared" si="4"/>
        <v>0</v>
      </c>
      <c r="AK22" s="70">
        <f t="shared" si="4"/>
        <v>0</v>
      </c>
      <c r="AL22" s="70">
        <f t="shared" si="4"/>
        <v>0</v>
      </c>
      <c r="AM22" s="70">
        <f t="shared" si="4"/>
        <v>0</v>
      </c>
      <c r="AN22" s="70">
        <f t="shared" si="4"/>
        <v>0</v>
      </c>
      <c r="AO22" s="70">
        <f t="shared" si="4"/>
        <v>0</v>
      </c>
      <c r="AP22" s="70">
        <f t="shared" si="4"/>
        <v>0</v>
      </c>
      <c r="AQ22" s="70">
        <f t="shared" si="4"/>
        <v>0</v>
      </c>
      <c r="AR22" s="201"/>
      <c r="AS22" s="55"/>
      <c r="AT22" s="37"/>
      <c r="AU22" s="37"/>
      <c r="AV22" s="37"/>
      <c r="AW22" s="37"/>
    </row>
    <row r="23" spans="1:49" ht="33" customHeight="1" x14ac:dyDescent="0.25">
      <c r="A23" s="56" t="s">
        <v>215</v>
      </c>
      <c r="B23" s="59" t="s">
        <v>209</v>
      </c>
      <c r="C23" s="62" t="s">
        <v>203</v>
      </c>
      <c r="D23" s="72">
        <f>SUM(E23:AQ23)</f>
        <v>81196.453137593868</v>
      </c>
      <c r="E23" s="73">
        <f>'[16]3. расчет доли без НДС'!$AJ$27</f>
        <v>23179.770050078456</v>
      </c>
      <c r="F23" s="73"/>
      <c r="G23" s="73"/>
      <c r="H23" s="73"/>
      <c r="I23" s="73"/>
      <c r="J23" s="73">
        <f>'[16]3. расчет доли без НДС'!$AJ$34</f>
        <v>2457.391672355433</v>
      </c>
      <c r="K23" s="73"/>
      <c r="L23" s="73"/>
      <c r="M23" s="73"/>
      <c r="N23" s="73"/>
      <c r="O23" s="73"/>
      <c r="P23" s="73"/>
      <c r="Q23" s="73"/>
      <c r="R23" s="73">
        <f>'[16]3. расчет доли без НДС'!$AJ$42</f>
        <v>5153.7776253327156</v>
      </c>
      <c r="S23" s="73"/>
      <c r="T23" s="73"/>
      <c r="U23" s="73"/>
      <c r="V23" s="73"/>
      <c r="W23" s="73"/>
      <c r="X23" s="73"/>
      <c r="Y23" s="73"/>
      <c r="Z23" s="73"/>
      <c r="AA23" s="73">
        <f>'[16]3. расчет доли без НДС'!$AJ$51</f>
        <v>1021.0645992616352</v>
      </c>
      <c r="AB23" s="73">
        <f>'[16]3. расчет доли без НДС'!$AJ$52</f>
        <v>12483.665598850745</v>
      </c>
      <c r="AC23" s="73"/>
      <c r="AD23" s="73"/>
      <c r="AE23" s="73"/>
      <c r="AF23" s="73">
        <f>'[16]3. расчет доли без НДС'!$AJ$56</f>
        <v>36900.783591714891</v>
      </c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201"/>
      <c r="AS23" s="55"/>
      <c r="AT23" s="37"/>
      <c r="AU23" s="37"/>
      <c r="AV23" s="37"/>
      <c r="AW23" s="37"/>
    </row>
    <row r="24" spans="1:49" ht="24.75" customHeight="1" x14ac:dyDescent="0.25">
      <c r="A24" s="56" t="s">
        <v>214</v>
      </c>
      <c r="B24" s="69">
        <v>2021</v>
      </c>
      <c r="C24" s="48" t="s">
        <v>203</v>
      </c>
      <c r="D24" s="70">
        <f t="shared" si="4"/>
        <v>10162.538356599322</v>
      </c>
      <c r="E24" s="70">
        <f t="shared" si="4"/>
        <v>0</v>
      </c>
      <c r="F24" s="70">
        <f t="shared" si="4"/>
        <v>0</v>
      </c>
      <c r="G24" s="70">
        <f t="shared" si="4"/>
        <v>0</v>
      </c>
      <c r="H24" s="70">
        <f t="shared" si="4"/>
        <v>0</v>
      </c>
      <c r="I24" s="70">
        <f t="shared" si="4"/>
        <v>0</v>
      </c>
      <c r="J24" s="70">
        <f t="shared" si="4"/>
        <v>0</v>
      </c>
      <c r="K24" s="70">
        <f t="shared" si="4"/>
        <v>2556.7108117567273</v>
      </c>
      <c r="L24" s="70">
        <f t="shared" si="4"/>
        <v>0</v>
      </c>
      <c r="M24" s="70">
        <f t="shared" si="4"/>
        <v>0</v>
      </c>
      <c r="N24" s="70">
        <f t="shared" si="4"/>
        <v>0</v>
      </c>
      <c r="O24" s="70">
        <f t="shared" si="4"/>
        <v>0</v>
      </c>
      <c r="P24" s="70">
        <f t="shared" si="4"/>
        <v>0</v>
      </c>
      <c r="Q24" s="70">
        <f t="shared" si="4"/>
        <v>0</v>
      </c>
      <c r="R24" s="70">
        <f t="shared" si="4"/>
        <v>0</v>
      </c>
      <c r="S24" s="70">
        <f t="shared" si="4"/>
        <v>5362.0759630227267</v>
      </c>
      <c r="T24" s="70">
        <f t="shared" si="4"/>
        <v>0</v>
      </c>
      <c r="U24" s="70">
        <f t="shared" si="4"/>
        <v>0</v>
      </c>
      <c r="V24" s="70">
        <f t="shared" si="4"/>
        <v>0</v>
      </c>
      <c r="W24" s="70">
        <f t="shared" si="4"/>
        <v>0</v>
      </c>
      <c r="X24" s="70">
        <f t="shared" si="4"/>
        <v>0</v>
      </c>
      <c r="Y24" s="70">
        <f t="shared" si="4"/>
        <v>0</v>
      </c>
      <c r="Z24" s="70">
        <f t="shared" si="4"/>
        <v>0</v>
      </c>
      <c r="AA24" s="70">
        <f t="shared" si="4"/>
        <v>0</v>
      </c>
      <c r="AB24" s="70">
        <f t="shared" si="4"/>
        <v>0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0</v>
      </c>
      <c r="AG24" s="70">
        <f t="shared" si="4"/>
        <v>0</v>
      </c>
      <c r="AH24" s="70">
        <f t="shared" si="4"/>
        <v>0</v>
      </c>
      <c r="AI24" s="70">
        <f t="shared" si="4"/>
        <v>1510.7166167272128</v>
      </c>
      <c r="AJ24" s="70">
        <f t="shared" si="4"/>
        <v>0</v>
      </c>
      <c r="AK24" s="70">
        <f t="shared" si="4"/>
        <v>0</v>
      </c>
      <c r="AL24" s="70">
        <f t="shared" si="4"/>
        <v>733.03496509265369</v>
      </c>
      <c r="AM24" s="70">
        <f t="shared" si="4"/>
        <v>0</v>
      </c>
      <c r="AN24" s="70">
        <f t="shared" si="4"/>
        <v>0</v>
      </c>
      <c r="AO24" s="70">
        <f t="shared" si="4"/>
        <v>0</v>
      </c>
      <c r="AP24" s="70">
        <f t="shared" si="4"/>
        <v>0</v>
      </c>
      <c r="AQ24" s="70">
        <f t="shared" si="4"/>
        <v>0</v>
      </c>
      <c r="AR24" s="201"/>
      <c r="AS24" s="55"/>
      <c r="AT24" s="37"/>
      <c r="AU24" s="37"/>
      <c r="AV24" s="37"/>
      <c r="AW24" s="37"/>
    </row>
    <row r="25" spans="1:49" ht="33" customHeight="1" x14ac:dyDescent="0.25">
      <c r="A25" s="56" t="s">
        <v>215</v>
      </c>
      <c r="B25" s="59" t="s">
        <v>209</v>
      </c>
      <c r="C25" s="62" t="s">
        <v>203</v>
      </c>
      <c r="D25" s="72">
        <f>SUM(E25:AQ25)</f>
        <v>10162.538356599322</v>
      </c>
      <c r="E25" s="73"/>
      <c r="F25" s="73"/>
      <c r="G25" s="73"/>
      <c r="H25" s="73"/>
      <c r="I25" s="73"/>
      <c r="J25" s="73"/>
      <c r="K25" s="73">
        <f>'[16]3. расчет доли без НДС'!$AM$35</f>
        <v>2556.7108117567273</v>
      </c>
      <c r="L25" s="73"/>
      <c r="M25" s="73"/>
      <c r="N25" s="73"/>
      <c r="O25" s="73"/>
      <c r="P25" s="73"/>
      <c r="Q25" s="73"/>
      <c r="R25" s="73"/>
      <c r="S25" s="73">
        <f>'[16]3. расчет доли без НДС'!$AM$43</f>
        <v>5362.0759630227267</v>
      </c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>
        <f>'[16]3. расчет доли без НДС'!$AM$59</f>
        <v>1510.7166167272128</v>
      </c>
      <c r="AJ25" s="73"/>
      <c r="AK25" s="73"/>
      <c r="AL25" s="73">
        <f>'[16]3. расчет доли без НДС'!$AM$62</f>
        <v>733.03496509265369</v>
      </c>
      <c r="AM25" s="73"/>
      <c r="AN25" s="73"/>
      <c r="AO25" s="73"/>
      <c r="AP25" s="73"/>
      <c r="AQ25" s="73"/>
      <c r="AR25" s="201"/>
      <c r="AS25" s="55"/>
      <c r="AT25" s="37"/>
      <c r="AU25" s="37"/>
      <c r="AV25" s="37"/>
      <c r="AW25" s="37"/>
    </row>
    <row r="26" spans="1:49" ht="24.75" customHeight="1" x14ac:dyDescent="0.25">
      <c r="A26" s="56" t="s">
        <v>214</v>
      </c>
      <c r="B26" s="69">
        <v>2022</v>
      </c>
      <c r="C26" s="48" t="s">
        <v>203</v>
      </c>
      <c r="D26" s="70">
        <f t="shared" si="4"/>
        <v>29856.329925496328</v>
      </c>
      <c r="E26" s="70">
        <f t="shared" si="4"/>
        <v>0</v>
      </c>
      <c r="F26" s="70">
        <f t="shared" si="4"/>
        <v>0</v>
      </c>
      <c r="G26" s="70">
        <f t="shared" si="4"/>
        <v>0</v>
      </c>
      <c r="H26" s="70">
        <f t="shared" si="4"/>
        <v>0</v>
      </c>
      <c r="I26" s="70">
        <f t="shared" si="4"/>
        <v>0</v>
      </c>
      <c r="J26" s="70">
        <f t="shared" si="4"/>
        <v>0</v>
      </c>
      <c r="K26" s="70">
        <f t="shared" si="4"/>
        <v>0</v>
      </c>
      <c r="L26" s="70">
        <f t="shared" si="4"/>
        <v>2672.2312873215333</v>
      </c>
      <c r="M26" s="70">
        <f t="shared" si="4"/>
        <v>0</v>
      </c>
      <c r="N26" s="70">
        <f t="shared" si="4"/>
        <v>0</v>
      </c>
      <c r="O26" s="70">
        <f t="shared" si="4"/>
        <v>0</v>
      </c>
      <c r="P26" s="70">
        <f t="shared" si="4"/>
        <v>0</v>
      </c>
      <c r="Q26" s="70">
        <f t="shared" si="4"/>
        <v>0</v>
      </c>
      <c r="R26" s="70">
        <f t="shared" si="4"/>
        <v>0</v>
      </c>
      <c r="S26" s="70">
        <f t="shared" si="4"/>
        <v>0</v>
      </c>
      <c r="T26" s="70">
        <f t="shared" si="4"/>
        <v>5604.3717639421711</v>
      </c>
      <c r="U26" s="70">
        <f t="shared" si="4"/>
        <v>0</v>
      </c>
      <c r="V26" s="70">
        <f t="shared" si="4"/>
        <v>0</v>
      </c>
      <c r="W26" s="70">
        <f t="shared" si="4"/>
        <v>0</v>
      </c>
      <c r="X26" s="70">
        <f t="shared" si="4"/>
        <v>0</v>
      </c>
      <c r="Y26" s="70">
        <f t="shared" si="4"/>
        <v>0</v>
      </c>
      <c r="Z26" s="70">
        <f t="shared" si="4"/>
        <v>0</v>
      </c>
      <c r="AA26" s="70">
        <f t="shared" si="4"/>
        <v>0</v>
      </c>
      <c r="AB26" s="70">
        <f t="shared" si="4"/>
        <v>0</v>
      </c>
      <c r="AC26" s="70">
        <f t="shared" si="4"/>
        <v>0</v>
      </c>
      <c r="AD26" s="70">
        <f t="shared" si="4"/>
        <v>0</v>
      </c>
      <c r="AE26" s="70">
        <f t="shared" si="4"/>
        <v>0</v>
      </c>
      <c r="AF26" s="70">
        <f t="shared" si="4"/>
        <v>0</v>
      </c>
      <c r="AG26" s="70">
        <f t="shared" si="4"/>
        <v>0</v>
      </c>
      <c r="AH26" s="70">
        <f t="shared" si="4"/>
        <v>0</v>
      </c>
      <c r="AI26" s="70">
        <f t="shared" si="4"/>
        <v>0</v>
      </c>
      <c r="AJ26" s="70">
        <f t="shared" si="4"/>
        <v>14831.21744311255</v>
      </c>
      <c r="AK26" s="70">
        <f t="shared" si="4"/>
        <v>0</v>
      </c>
      <c r="AL26" s="70">
        <f t="shared" si="4"/>
        <v>0</v>
      </c>
      <c r="AM26" s="70">
        <f t="shared" si="4"/>
        <v>6748.5094311200728</v>
      </c>
      <c r="AN26" s="70">
        <f t="shared" si="4"/>
        <v>0</v>
      </c>
      <c r="AO26" s="70">
        <f t="shared" si="4"/>
        <v>0</v>
      </c>
      <c r="AP26" s="70">
        <f t="shared" si="4"/>
        <v>0</v>
      </c>
      <c r="AQ26" s="70">
        <f t="shared" si="4"/>
        <v>0</v>
      </c>
      <c r="AR26" s="201"/>
      <c r="AS26" s="55"/>
      <c r="AT26" s="37"/>
      <c r="AU26" s="37"/>
      <c r="AV26" s="37"/>
      <c r="AW26" s="37"/>
    </row>
    <row r="27" spans="1:49" ht="33" customHeight="1" x14ac:dyDescent="0.25">
      <c r="A27" s="56" t="s">
        <v>215</v>
      </c>
      <c r="B27" s="59" t="s">
        <v>209</v>
      </c>
      <c r="C27" s="62" t="s">
        <v>203</v>
      </c>
      <c r="D27" s="72">
        <f>SUM(E27:AQ27)</f>
        <v>29856.329925496328</v>
      </c>
      <c r="E27" s="73"/>
      <c r="F27" s="73"/>
      <c r="G27" s="73"/>
      <c r="H27" s="73"/>
      <c r="I27" s="73"/>
      <c r="J27" s="73"/>
      <c r="K27" s="73"/>
      <c r="L27" s="73">
        <f>'[16]3. расчет доли без НДС'!$AP$36</f>
        <v>2672.2312873215333</v>
      </c>
      <c r="M27" s="73"/>
      <c r="N27" s="73"/>
      <c r="O27" s="73"/>
      <c r="P27" s="73"/>
      <c r="Q27" s="73"/>
      <c r="R27" s="73"/>
      <c r="S27" s="73"/>
      <c r="T27" s="73">
        <f>'[16]3. расчет доли без НДС'!$AP$44</f>
        <v>5604.3717639421711</v>
      </c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>
        <f>'[16]3. расчет доли без НДС'!$AP$60</f>
        <v>14831.21744311255</v>
      </c>
      <c r="AK27" s="73"/>
      <c r="AL27" s="73"/>
      <c r="AM27" s="73">
        <f>'[16]3. расчет доли без НДС'!$AP$63</f>
        <v>6748.5094311200728</v>
      </c>
      <c r="AN27" s="73"/>
      <c r="AO27" s="73"/>
      <c r="AP27" s="73"/>
      <c r="AQ27" s="73"/>
      <c r="AR27" s="201"/>
      <c r="AS27" s="55"/>
      <c r="AT27" s="37"/>
      <c r="AU27" s="37"/>
      <c r="AV27" s="37"/>
      <c r="AW27" s="37"/>
    </row>
    <row r="28" spans="1:49" ht="24.75" customHeight="1" x14ac:dyDescent="0.25">
      <c r="A28" s="56" t="s">
        <v>214</v>
      </c>
      <c r="B28" s="69">
        <v>2023</v>
      </c>
      <c r="C28" s="48" t="s">
        <v>203</v>
      </c>
      <c r="D28" s="70">
        <f t="shared" si="4"/>
        <v>8643.6029778910397</v>
      </c>
      <c r="E28" s="70">
        <f t="shared" si="4"/>
        <v>0</v>
      </c>
      <c r="F28" s="70">
        <f t="shared" si="4"/>
        <v>0</v>
      </c>
      <c r="G28" s="70">
        <f t="shared" si="4"/>
        <v>0</v>
      </c>
      <c r="H28" s="70">
        <f t="shared" si="4"/>
        <v>0</v>
      </c>
      <c r="I28" s="70">
        <f t="shared" si="4"/>
        <v>0</v>
      </c>
      <c r="J28" s="70">
        <f t="shared" si="4"/>
        <v>0</v>
      </c>
      <c r="K28" s="70">
        <f t="shared" si="4"/>
        <v>0</v>
      </c>
      <c r="L28" s="70">
        <f t="shared" si="4"/>
        <v>0</v>
      </c>
      <c r="M28" s="70">
        <f t="shared" si="4"/>
        <v>2790.7314493440167</v>
      </c>
      <c r="N28" s="70">
        <f t="shared" si="4"/>
        <v>0</v>
      </c>
      <c r="O28" s="70">
        <f t="shared" si="4"/>
        <v>0</v>
      </c>
      <c r="P28" s="70">
        <f t="shared" si="4"/>
        <v>0</v>
      </c>
      <c r="Q28" s="70">
        <f t="shared" si="4"/>
        <v>0</v>
      </c>
      <c r="R28" s="70">
        <f t="shared" si="4"/>
        <v>0</v>
      </c>
      <c r="S28" s="70">
        <f t="shared" si="4"/>
        <v>0</v>
      </c>
      <c r="T28" s="70">
        <f t="shared" si="4"/>
        <v>0</v>
      </c>
      <c r="U28" s="70">
        <f t="shared" si="4"/>
        <v>5852.8715285470225</v>
      </c>
      <c r="V28" s="70">
        <f t="shared" si="4"/>
        <v>0</v>
      </c>
      <c r="W28" s="70">
        <f t="shared" si="4"/>
        <v>0</v>
      </c>
      <c r="X28" s="70">
        <f t="shared" si="4"/>
        <v>0</v>
      </c>
      <c r="Y28" s="70">
        <f t="shared" si="4"/>
        <v>0</v>
      </c>
      <c r="Z28" s="70">
        <f t="shared" si="4"/>
        <v>0</v>
      </c>
      <c r="AA28" s="70">
        <f t="shared" si="4"/>
        <v>0</v>
      </c>
      <c r="AB28" s="70">
        <f t="shared" si="4"/>
        <v>0</v>
      </c>
      <c r="AC28" s="70">
        <f t="shared" si="4"/>
        <v>0</v>
      </c>
      <c r="AD28" s="70">
        <f t="shared" si="4"/>
        <v>0</v>
      </c>
      <c r="AE28" s="70">
        <f t="shared" si="4"/>
        <v>0</v>
      </c>
      <c r="AF28" s="70">
        <f t="shared" si="4"/>
        <v>0</v>
      </c>
      <c r="AG28" s="70">
        <f t="shared" si="4"/>
        <v>0</v>
      </c>
      <c r="AH28" s="70">
        <f t="shared" si="4"/>
        <v>0</v>
      </c>
      <c r="AI28" s="70">
        <f t="shared" si="4"/>
        <v>0</v>
      </c>
      <c r="AJ28" s="70">
        <f t="shared" si="4"/>
        <v>0</v>
      </c>
      <c r="AK28" s="70">
        <f t="shared" si="4"/>
        <v>0</v>
      </c>
      <c r="AL28" s="70">
        <f t="shared" si="4"/>
        <v>0</v>
      </c>
      <c r="AM28" s="70">
        <f t="shared" si="4"/>
        <v>0</v>
      </c>
      <c r="AN28" s="70">
        <f t="shared" si="4"/>
        <v>0</v>
      </c>
      <c r="AO28" s="70">
        <f t="shared" si="4"/>
        <v>0</v>
      </c>
      <c r="AP28" s="70">
        <f t="shared" si="4"/>
        <v>0</v>
      </c>
      <c r="AQ28" s="70">
        <f t="shared" si="4"/>
        <v>0</v>
      </c>
      <c r="AR28" s="201"/>
      <c r="AS28" s="55"/>
      <c r="AT28" s="37"/>
      <c r="AU28" s="37"/>
      <c r="AV28" s="37"/>
      <c r="AW28" s="37"/>
    </row>
    <row r="29" spans="1:49" ht="33" customHeight="1" x14ac:dyDescent="0.25">
      <c r="A29" s="56" t="s">
        <v>215</v>
      </c>
      <c r="B29" s="59" t="s">
        <v>209</v>
      </c>
      <c r="C29" s="62" t="s">
        <v>203</v>
      </c>
      <c r="D29" s="72">
        <f>SUM(E29:AQ29)</f>
        <v>8643.6029778910397</v>
      </c>
      <c r="E29" s="73"/>
      <c r="F29" s="73"/>
      <c r="G29" s="73"/>
      <c r="H29" s="73"/>
      <c r="I29" s="73"/>
      <c r="J29" s="73"/>
      <c r="K29" s="73"/>
      <c r="L29" s="73"/>
      <c r="M29" s="73">
        <f>'[16]3. расчет доли без НДС'!$AS$37</f>
        <v>2790.7314493440167</v>
      </c>
      <c r="N29" s="73"/>
      <c r="O29" s="73"/>
      <c r="P29" s="73"/>
      <c r="Q29" s="73"/>
      <c r="R29" s="73"/>
      <c r="S29" s="73"/>
      <c r="T29" s="73"/>
      <c r="U29" s="73">
        <f>'[16]3. расчет доли без НДС'!$AS$45</f>
        <v>5852.8715285470225</v>
      </c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202"/>
      <c r="AS29" s="55"/>
      <c r="AT29" s="37"/>
      <c r="AU29" s="37"/>
      <c r="AV29" s="37"/>
      <c r="AW29" s="37"/>
    </row>
    <row r="30" spans="1:49" ht="30" x14ac:dyDescent="0.25">
      <c r="A30" s="63" t="s">
        <v>216</v>
      </c>
      <c r="B30" s="50" t="s">
        <v>217</v>
      </c>
      <c r="C30" s="64" t="s">
        <v>164</v>
      </c>
      <c r="D30" s="64" t="s">
        <v>164</v>
      </c>
      <c r="E30" s="64" t="s">
        <v>164</v>
      </c>
      <c r="F30" s="64" t="s">
        <v>164</v>
      </c>
      <c r="G30" s="64" t="s">
        <v>164</v>
      </c>
      <c r="H30" s="64" t="s">
        <v>164</v>
      </c>
      <c r="I30" s="64" t="s">
        <v>164</v>
      </c>
      <c r="J30" s="64" t="s">
        <v>164</v>
      </c>
      <c r="K30" s="64" t="s">
        <v>164</v>
      </c>
      <c r="L30" s="64" t="s">
        <v>164</v>
      </c>
      <c r="M30" s="64" t="s">
        <v>164</v>
      </c>
      <c r="N30" s="64" t="s">
        <v>164</v>
      </c>
      <c r="O30" s="64" t="s">
        <v>164</v>
      </c>
      <c r="P30" s="64" t="s">
        <v>164</v>
      </c>
      <c r="Q30" s="64" t="s">
        <v>164</v>
      </c>
      <c r="R30" s="64" t="s">
        <v>164</v>
      </c>
      <c r="S30" s="64" t="s">
        <v>164</v>
      </c>
      <c r="T30" s="64" t="s">
        <v>164</v>
      </c>
      <c r="U30" s="64" t="s">
        <v>164</v>
      </c>
      <c r="V30" s="64" t="s">
        <v>164</v>
      </c>
      <c r="W30" s="64" t="s">
        <v>164</v>
      </c>
      <c r="X30" s="64" t="s">
        <v>164</v>
      </c>
      <c r="Y30" s="64" t="s">
        <v>164</v>
      </c>
      <c r="Z30" s="64" t="s">
        <v>164</v>
      </c>
      <c r="AA30" s="64" t="s">
        <v>164</v>
      </c>
      <c r="AB30" s="64" t="s">
        <v>164</v>
      </c>
      <c r="AC30" s="64" t="s">
        <v>164</v>
      </c>
      <c r="AD30" s="64" t="s">
        <v>164</v>
      </c>
      <c r="AE30" s="64" t="s">
        <v>164</v>
      </c>
      <c r="AF30" s="64" t="s">
        <v>164</v>
      </c>
      <c r="AG30" s="64" t="s">
        <v>164</v>
      </c>
      <c r="AH30" s="64" t="s">
        <v>164</v>
      </c>
      <c r="AI30" s="64" t="s">
        <v>164</v>
      </c>
      <c r="AJ30" s="64" t="s">
        <v>164</v>
      </c>
      <c r="AK30" s="64" t="s">
        <v>164</v>
      </c>
      <c r="AL30" s="64" t="s">
        <v>164</v>
      </c>
      <c r="AM30" s="64" t="s">
        <v>164</v>
      </c>
      <c r="AN30" s="64" t="s">
        <v>164</v>
      </c>
      <c r="AO30" s="64" t="s">
        <v>164</v>
      </c>
      <c r="AP30" s="64" t="s">
        <v>164</v>
      </c>
      <c r="AQ30" s="64" t="s">
        <v>164</v>
      </c>
      <c r="AR30" s="50"/>
      <c r="AS30" s="55"/>
      <c r="AT30" s="37"/>
      <c r="AU30" s="37"/>
      <c r="AV30" s="37"/>
      <c r="AW30" s="37"/>
    </row>
    <row r="31" spans="1:49" x14ac:dyDescent="0.25">
      <c r="A31" s="63" t="s">
        <v>218</v>
      </c>
      <c r="B31" s="50" t="s">
        <v>219</v>
      </c>
      <c r="C31" s="64" t="s">
        <v>164</v>
      </c>
      <c r="D31" s="64" t="s">
        <v>164</v>
      </c>
      <c r="E31" s="64" t="s">
        <v>164</v>
      </c>
      <c r="F31" s="64" t="s">
        <v>164</v>
      </c>
      <c r="G31" s="64" t="s">
        <v>164</v>
      </c>
      <c r="H31" s="64" t="s">
        <v>164</v>
      </c>
      <c r="I31" s="64" t="s">
        <v>164</v>
      </c>
      <c r="J31" s="64" t="s">
        <v>164</v>
      </c>
      <c r="K31" s="64" t="s">
        <v>164</v>
      </c>
      <c r="L31" s="64" t="s">
        <v>164</v>
      </c>
      <c r="M31" s="64" t="s">
        <v>164</v>
      </c>
      <c r="N31" s="64" t="s">
        <v>164</v>
      </c>
      <c r="O31" s="64" t="s">
        <v>164</v>
      </c>
      <c r="P31" s="64" t="s">
        <v>164</v>
      </c>
      <c r="Q31" s="64" t="s">
        <v>164</v>
      </c>
      <c r="R31" s="64" t="s">
        <v>164</v>
      </c>
      <c r="S31" s="64" t="s">
        <v>164</v>
      </c>
      <c r="T31" s="64" t="s">
        <v>164</v>
      </c>
      <c r="U31" s="64" t="s">
        <v>164</v>
      </c>
      <c r="V31" s="64" t="s">
        <v>164</v>
      </c>
      <c r="W31" s="64" t="s">
        <v>164</v>
      </c>
      <c r="X31" s="64" t="s">
        <v>164</v>
      </c>
      <c r="Y31" s="64" t="s">
        <v>164</v>
      </c>
      <c r="Z31" s="64" t="s">
        <v>164</v>
      </c>
      <c r="AA31" s="64" t="s">
        <v>164</v>
      </c>
      <c r="AB31" s="64" t="s">
        <v>164</v>
      </c>
      <c r="AC31" s="64" t="s">
        <v>164</v>
      </c>
      <c r="AD31" s="64" t="s">
        <v>164</v>
      </c>
      <c r="AE31" s="64" t="s">
        <v>164</v>
      </c>
      <c r="AF31" s="64" t="s">
        <v>164</v>
      </c>
      <c r="AG31" s="64" t="s">
        <v>164</v>
      </c>
      <c r="AH31" s="64" t="s">
        <v>164</v>
      </c>
      <c r="AI31" s="64" t="s">
        <v>164</v>
      </c>
      <c r="AJ31" s="64" t="s">
        <v>164</v>
      </c>
      <c r="AK31" s="64" t="s">
        <v>164</v>
      </c>
      <c r="AL31" s="64" t="s">
        <v>164</v>
      </c>
      <c r="AM31" s="64" t="s">
        <v>164</v>
      </c>
      <c r="AN31" s="64" t="s">
        <v>164</v>
      </c>
      <c r="AO31" s="64" t="s">
        <v>164</v>
      </c>
      <c r="AP31" s="64" t="s">
        <v>164</v>
      </c>
      <c r="AQ31" s="64" t="s">
        <v>164</v>
      </c>
      <c r="AR31" s="50"/>
      <c r="AS31" s="55"/>
      <c r="AT31" s="37"/>
      <c r="AU31" s="37"/>
      <c r="AV31" s="37"/>
      <c r="AW31" s="37"/>
    </row>
    <row r="32" spans="1:49" x14ac:dyDescent="0.25">
      <c r="A32" s="63" t="s">
        <v>220</v>
      </c>
      <c r="B32" s="50" t="s">
        <v>221</v>
      </c>
      <c r="C32" s="64" t="s">
        <v>222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50"/>
      <c r="AS32" s="55"/>
      <c r="AT32" s="37"/>
      <c r="AU32" s="37"/>
      <c r="AV32" s="37"/>
      <c r="AW32" s="37"/>
    </row>
    <row r="33" spans="1:49" x14ac:dyDescent="0.25">
      <c r="A33" s="63" t="s">
        <v>223</v>
      </c>
      <c r="B33" s="50" t="s">
        <v>224</v>
      </c>
      <c r="C33" s="64" t="s">
        <v>222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50"/>
      <c r="AS33" s="55"/>
      <c r="AT33" s="37"/>
      <c r="AU33" s="37"/>
      <c r="AV33" s="37"/>
      <c r="AW33" s="37"/>
    </row>
    <row r="34" spans="1:49" ht="30" x14ac:dyDescent="0.25">
      <c r="A34" s="63" t="s">
        <v>225</v>
      </c>
      <c r="B34" s="50" t="s">
        <v>226</v>
      </c>
      <c r="C34" s="64" t="s">
        <v>164</v>
      </c>
      <c r="D34" s="64" t="s">
        <v>164</v>
      </c>
      <c r="E34" s="64" t="s">
        <v>164</v>
      </c>
      <c r="F34" s="64" t="s">
        <v>164</v>
      </c>
      <c r="G34" s="64" t="s">
        <v>164</v>
      </c>
      <c r="H34" s="64" t="s">
        <v>164</v>
      </c>
      <c r="I34" s="64" t="s">
        <v>164</v>
      </c>
      <c r="J34" s="64" t="s">
        <v>164</v>
      </c>
      <c r="K34" s="64" t="s">
        <v>164</v>
      </c>
      <c r="L34" s="64" t="s">
        <v>164</v>
      </c>
      <c r="M34" s="64" t="s">
        <v>164</v>
      </c>
      <c r="N34" s="64" t="s">
        <v>164</v>
      </c>
      <c r="O34" s="64" t="s">
        <v>164</v>
      </c>
      <c r="P34" s="64" t="s">
        <v>164</v>
      </c>
      <c r="Q34" s="64" t="s">
        <v>164</v>
      </c>
      <c r="R34" s="64" t="s">
        <v>164</v>
      </c>
      <c r="S34" s="64" t="s">
        <v>164</v>
      </c>
      <c r="T34" s="64" t="s">
        <v>164</v>
      </c>
      <c r="U34" s="64" t="s">
        <v>164</v>
      </c>
      <c r="V34" s="64" t="s">
        <v>164</v>
      </c>
      <c r="W34" s="64" t="s">
        <v>164</v>
      </c>
      <c r="X34" s="64" t="s">
        <v>164</v>
      </c>
      <c r="Y34" s="64" t="s">
        <v>164</v>
      </c>
      <c r="Z34" s="64" t="s">
        <v>164</v>
      </c>
      <c r="AA34" s="64" t="s">
        <v>164</v>
      </c>
      <c r="AB34" s="64" t="s">
        <v>164</v>
      </c>
      <c r="AC34" s="64" t="s">
        <v>164</v>
      </c>
      <c r="AD34" s="64" t="s">
        <v>164</v>
      </c>
      <c r="AE34" s="64" t="s">
        <v>164</v>
      </c>
      <c r="AF34" s="64" t="s">
        <v>164</v>
      </c>
      <c r="AG34" s="64" t="s">
        <v>164</v>
      </c>
      <c r="AH34" s="64" t="s">
        <v>164</v>
      </c>
      <c r="AI34" s="64" t="s">
        <v>164</v>
      </c>
      <c r="AJ34" s="64" t="s">
        <v>164</v>
      </c>
      <c r="AK34" s="64" t="s">
        <v>164</v>
      </c>
      <c r="AL34" s="64" t="s">
        <v>164</v>
      </c>
      <c r="AM34" s="64" t="s">
        <v>164</v>
      </c>
      <c r="AN34" s="64" t="s">
        <v>164</v>
      </c>
      <c r="AO34" s="64" t="s">
        <v>164</v>
      </c>
      <c r="AP34" s="64" t="s">
        <v>164</v>
      </c>
      <c r="AQ34" s="64" t="s">
        <v>164</v>
      </c>
      <c r="AR34" s="50"/>
      <c r="AS34" s="66"/>
      <c r="AT34" s="37"/>
      <c r="AU34" s="37"/>
      <c r="AV34" s="37"/>
      <c r="AW34" s="37"/>
    </row>
    <row r="35" spans="1:49" ht="75" x14ac:dyDescent="0.25">
      <c r="A35" s="63" t="s">
        <v>227</v>
      </c>
      <c r="B35" s="50" t="s">
        <v>221</v>
      </c>
      <c r="C35" s="64" t="s">
        <v>228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50" t="s">
        <v>229</v>
      </c>
      <c r="AS35" s="66"/>
      <c r="AT35" s="37"/>
      <c r="AU35" s="37"/>
      <c r="AV35" s="37"/>
      <c r="AW35" s="37"/>
    </row>
    <row r="36" spans="1:49" ht="75" x14ac:dyDescent="0.25">
      <c r="A36" s="63" t="s">
        <v>230</v>
      </c>
      <c r="B36" s="50" t="s">
        <v>224</v>
      </c>
      <c r="C36" s="64" t="s">
        <v>228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50" t="s">
        <v>231</v>
      </c>
      <c r="AS36" s="66"/>
      <c r="AT36" s="37"/>
      <c r="AU36" s="37"/>
      <c r="AV36" s="37"/>
      <c r="AW36" s="37"/>
    </row>
    <row r="37" spans="1:49" ht="45" x14ac:dyDescent="0.25">
      <c r="A37" s="63" t="s">
        <v>232</v>
      </c>
      <c r="B37" s="50" t="s">
        <v>233</v>
      </c>
      <c r="C37" s="64" t="s">
        <v>164</v>
      </c>
      <c r="D37" s="64" t="s">
        <v>164</v>
      </c>
      <c r="E37" s="64" t="s">
        <v>164</v>
      </c>
      <c r="F37" s="64" t="s">
        <v>164</v>
      </c>
      <c r="G37" s="64" t="s">
        <v>164</v>
      </c>
      <c r="H37" s="64" t="s">
        <v>164</v>
      </c>
      <c r="I37" s="64" t="s">
        <v>164</v>
      </c>
      <c r="J37" s="64" t="s">
        <v>164</v>
      </c>
      <c r="K37" s="64" t="s">
        <v>164</v>
      </c>
      <c r="L37" s="64" t="s">
        <v>164</v>
      </c>
      <c r="M37" s="64" t="s">
        <v>164</v>
      </c>
      <c r="N37" s="64" t="s">
        <v>164</v>
      </c>
      <c r="O37" s="64" t="s">
        <v>164</v>
      </c>
      <c r="P37" s="64" t="s">
        <v>164</v>
      </c>
      <c r="Q37" s="64" t="s">
        <v>164</v>
      </c>
      <c r="R37" s="64" t="s">
        <v>164</v>
      </c>
      <c r="S37" s="64" t="s">
        <v>164</v>
      </c>
      <c r="T37" s="64" t="s">
        <v>164</v>
      </c>
      <c r="U37" s="64" t="s">
        <v>164</v>
      </c>
      <c r="V37" s="64" t="s">
        <v>164</v>
      </c>
      <c r="W37" s="64" t="s">
        <v>164</v>
      </c>
      <c r="X37" s="64" t="s">
        <v>164</v>
      </c>
      <c r="Y37" s="64" t="s">
        <v>164</v>
      </c>
      <c r="Z37" s="64" t="s">
        <v>164</v>
      </c>
      <c r="AA37" s="64" t="s">
        <v>164</v>
      </c>
      <c r="AB37" s="64" t="s">
        <v>164</v>
      </c>
      <c r="AC37" s="64" t="s">
        <v>164</v>
      </c>
      <c r="AD37" s="64" t="s">
        <v>164</v>
      </c>
      <c r="AE37" s="64" t="s">
        <v>164</v>
      </c>
      <c r="AF37" s="64" t="s">
        <v>164</v>
      </c>
      <c r="AG37" s="64" t="s">
        <v>164</v>
      </c>
      <c r="AH37" s="64" t="s">
        <v>164</v>
      </c>
      <c r="AI37" s="64" t="s">
        <v>164</v>
      </c>
      <c r="AJ37" s="64" t="s">
        <v>164</v>
      </c>
      <c r="AK37" s="64" t="s">
        <v>164</v>
      </c>
      <c r="AL37" s="64" t="s">
        <v>164</v>
      </c>
      <c r="AM37" s="64" t="s">
        <v>164</v>
      </c>
      <c r="AN37" s="64" t="s">
        <v>164</v>
      </c>
      <c r="AO37" s="64" t="s">
        <v>164</v>
      </c>
      <c r="AP37" s="64" t="s">
        <v>164</v>
      </c>
      <c r="AQ37" s="64" t="s">
        <v>164</v>
      </c>
      <c r="AR37" s="50"/>
      <c r="AS37" s="66"/>
      <c r="AT37" s="37"/>
      <c r="AU37" s="37"/>
      <c r="AV37" s="37"/>
      <c r="AW37" s="37"/>
    </row>
    <row r="38" spans="1:49" ht="45" x14ac:dyDescent="0.25">
      <c r="A38" s="63" t="s">
        <v>234</v>
      </c>
      <c r="B38" s="50" t="s">
        <v>221</v>
      </c>
      <c r="C38" s="64" t="s">
        <v>235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50" t="s">
        <v>236</v>
      </c>
      <c r="AS38" s="66"/>
      <c r="AT38" s="37"/>
      <c r="AU38" s="37"/>
      <c r="AV38" s="37"/>
      <c r="AW38" s="37"/>
    </row>
    <row r="39" spans="1:49" ht="45" x14ac:dyDescent="0.25">
      <c r="A39" s="63" t="s">
        <v>237</v>
      </c>
      <c r="B39" s="50" t="s">
        <v>224</v>
      </c>
      <c r="C39" s="64" t="s">
        <v>235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50" t="s">
        <v>238</v>
      </c>
      <c r="AS39" s="66"/>
      <c r="AT39" s="37"/>
      <c r="AU39" s="37"/>
      <c r="AV39" s="37"/>
      <c r="AW39" s="37"/>
    </row>
    <row r="40" spans="1:49" ht="30" x14ac:dyDescent="0.25">
      <c r="A40" s="63" t="s">
        <v>239</v>
      </c>
      <c r="B40" s="50" t="s">
        <v>240</v>
      </c>
      <c r="C40" s="64" t="s">
        <v>164</v>
      </c>
      <c r="D40" s="64" t="s">
        <v>164</v>
      </c>
      <c r="E40" s="64" t="s">
        <v>164</v>
      </c>
      <c r="F40" s="64" t="s">
        <v>164</v>
      </c>
      <c r="G40" s="64" t="s">
        <v>164</v>
      </c>
      <c r="H40" s="64" t="s">
        <v>164</v>
      </c>
      <c r="I40" s="64" t="s">
        <v>164</v>
      </c>
      <c r="J40" s="64" t="s">
        <v>164</v>
      </c>
      <c r="K40" s="64" t="s">
        <v>164</v>
      </c>
      <c r="L40" s="64" t="s">
        <v>164</v>
      </c>
      <c r="M40" s="64" t="s">
        <v>164</v>
      </c>
      <c r="N40" s="64" t="s">
        <v>164</v>
      </c>
      <c r="O40" s="64" t="s">
        <v>164</v>
      </c>
      <c r="P40" s="64" t="s">
        <v>164</v>
      </c>
      <c r="Q40" s="64" t="s">
        <v>164</v>
      </c>
      <c r="R40" s="64" t="s">
        <v>164</v>
      </c>
      <c r="S40" s="64" t="s">
        <v>164</v>
      </c>
      <c r="T40" s="64" t="s">
        <v>164</v>
      </c>
      <c r="U40" s="64" t="s">
        <v>164</v>
      </c>
      <c r="V40" s="64" t="s">
        <v>164</v>
      </c>
      <c r="W40" s="64" t="s">
        <v>164</v>
      </c>
      <c r="X40" s="64" t="s">
        <v>164</v>
      </c>
      <c r="Y40" s="64" t="s">
        <v>164</v>
      </c>
      <c r="Z40" s="64" t="s">
        <v>164</v>
      </c>
      <c r="AA40" s="64" t="s">
        <v>164</v>
      </c>
      <c r="AB40" s="64" t="s">
        <v>164</v>
      </c>
      <c r="AC40" s="64" t="s">
        <v>164</v>
      </c>
      <c r="AD40" s="64" t="s">
        <v>164</v>
      </c>
      <c r="AE40" s="64" t="s">
        <v>164</v>
      </c>
      <c r="AF40" s="64" t="s">
        <v>164</v>
      </c>
      <c r="AG40" s="64" t="s">
        <v>164</v>
      </c>
      <c r="AH40" s="64" t="s">
        <v>164</v>
      </c>
      <c r="AI40" s="64" t="s">
        <v>164</v>
      </c>
      <c r="AJ40" s="64" t="s">
        <v>164</v>
      </c>
      <c r="AK40" s="64" t="s">
        <v>164</v>
      </c>
      <c r="AL40" s="64" t="s">
        <v>164</v>
      </c>
      <c r="AM40" s="64" t="s">
        <v>164</v>
      </c>
      <c r="AN40" s="64" t="s">
        <v>164</v>
      </c>
      <c r="AO40" s="64" t="s">
        <v>164</v>
      </c>
      <c r="AP40" s="64" t="s">
        <v>164</v>
      </c>
      <c r="AQ40" s="64" t="s">
        <v>164</v>
      </c>
      <c r="AR40" s="50"/>
      <c r="AS40" s="66"/>
      <c r="AT40" s="37"/>
      <c r="AU40" s="37"/>
      <c r="AV40" s="37"/>
      <c r="AW40" s="37"/>
    </row>
    <row r="41" spans="1:49" ht="45" x14ac:dyDescent="0.25">
      <c r="A41" s="63" t="s">
        <v>241</v>
      </c>
      <c r="B41" s="50" t="s">
        <v>221</v>
      </c>
      <c r="C41" s="64" t="s">
        <v>242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50" t="s">
        <v>243</v>
      </c>
      <c r="AS41" s="66"/>
      <c r="AT41" s="37"/>
      <c r="AU41" s="37"/>
      <c r="AV41" s="37"/>
      <c r="AW41" s="37"/>
    </row>
    <row r="42" spans="1:49" ht="45" x14ac:dyDescent="0.25">
      <c r="A42" s="63" t="s">
        <v>244</v>
      </c>
      <c r="B42" s="50" t="s">
        <v>224</v>
      </c>
      <c r="C42" s="64" t="s">
        <v>242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50" t="s">
        <v>245</v>
      </c>
      <c r="AS42" s="66"/>
      <c r="AT42" s="37"/>
      <c r="AU42" s="37"/>
      <c r="AV42" s="37"/>
      <c r="AW42" s="37"/>
    </row>
    <row r="43" spans="1:49" x14ac:dyDescent="0.25">
      <c r="A43" s="63" t="s">
        <v>246</v>
      </c>
      <c r="B43" s="50" t="s">
        <v>247</v>
      </c>
      <c r="C43" s="64" t="s">
        <v>164</v>
      </c>
      <c r="D43" s="64" t="s">
        <v>164</v>
      </c>
      <c r="E43" s="64" t="s">
        <v>164</v>
      </c>
      <c r="F43" s="64" t="s">
        <v>164</v>
      </c>
      <c r="G43" s="64" t="s">
        <v>164</v>
      </c>
      <c r="H43" s="64" t="s">
        <v>164</v>
      </c>
      <c r="I43" s="64" t="s">
        <v>164</v>
      </c>
      <c r="J43" s="64" t="s">
        <v>164</v>
      </c>
      <c r="K43" s="64" t="s">
        <v>164</v>
      </c>
      <c r="L43" s="64" t="s">
        <v>164</v>
      </c>
      <c r="M43" s="64" t="s">
        <v>164</v>
      </c>
      <c r="N43" s="64" t="s">
        <v>164</v>
      </c>
      <c r="O43" s="64" t="s">
        <v>164</v>
      </c>
      <c r="P43" s="64" t="s">
        <v>164</v>
      </c>
      <c r="Q43" s="64" t="s">
        <v>164</v>
      </c>
      <c r="R43" s="64" t="s">
        <v>164</v>
      </c>
      <c r="S43" s="64" t="s">
        <v>164</v>
      </c>
      <c r="T43" s="64" t="s">
        <v>164</v>
      </c>
      <c r="U43" s="64" t="s">
        <v>164</v>
      </c>
      <c r="V43" s="64" t="s">
        <v>164</v>
      </c>
      <c r="W43" s="64" t="s">
        <v>164</v>
      </c>
      <c r="X43" s="64" t="s">
        <v>164</v>
      </c>
      <c r="Y43" s="64" t="s">
        <v>164</v>
      </c>
      <c r="Z43" s="64" t="s">
        <v>164</v>
      </c>
      <c r="AA43" s="64" t="s">
        <v>164</v>
      </c>
      <c r="AB43" s="64" t="s">
        <v>164</v>
      </c>
      <c r="AC43" s="64" t="s">
        <v>164</v>
      </c>
      <c r="AD43" s="64" t="s">
        <v>164</v>
      </c>
      <c r="AE43" s="64" t="s">
        <v>164</v>
      </c>
      <c r="AF43" s="64" t="s">
        <v>164</v>
      </c>
      <c r="AG43" s="64" t="s">
        <v>164</v>
      </c>
      <c r="AH43" s="64" t="s">
        <v>164</v>
      </c>
      <c r="AI43" s="64" t="s">
        <v>164</v>
      </c>
      <c r="AJ43" s="64" t="s">
        <v>164</v>
      </c>
      <c r="AK43" s="64" t="s">
        <v>164</v>
      </c>
      <c r="AL43" s="64" t="s">
        <v>164</v>
      </c>
      <c r="AM43" s="64" t="s">
        <v>164</v>
      </c>
      <c r="AN43" s="64" t="s">
        <v>164</v>
      </c>
      <c r="AO43" s="64" t="s">
        <v>164</v>
      </c>
      <c r="AP43" s="64" t="s">
        <v>164</v>
      </c>
      <c r="AQ43" s="64" t="s">
        <v>164</v>
      </c>
      <c r="AR43" s="50"/>
      <c r="AS43" s="66"/>
      <c r="AT43" s="37"/>
      <c r="AU43" s="37"/>
      <c r="AV43" s="37"/>
      <c r="AW43" s="37"/>
    </row>
    <row r="44" spans="1:49" ht="30" x14ac:dyDescent="0.25">
      <c r="A44" s="63" t="s">
        <v>248</v>
      </c>
      <c r="B44" s="50" t="s">
        <v>221</v>
      </c>
      <c r="C44" s="64" t="s">
        <v>249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50" t="s">
        <v>250</v>
      </c>
      <c r="AS44" s="66"/>
      <c r="AT44" s="37"/>
      <c r="AU44" s="37"/>
      <c r="AV44" s="37"/>
      <c r="AW44" s="37"/>
    </row>
    <row r="45" spans="1:49" ht="30" x14ac:dyDescent="0.25">
      <c r="A45" s="63" t="s">
        <v>251</v>
      </c>
      <c r="B45" s="50" t="s">
        <v>224</v>
      </c>
      <c r="C45" s="64" t="s">
        <v>249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50" t="s">
        <v>252</v>
      </c>
      <c r="AS45" s="66"/>
      <c r="AT45" s="37"/>
      <c r="AU45" s="37"/>
      <c r="AV45" s="37"/>
      <c r="AW45" s="37"/>
    </row>
    <row r="46" spans="1:49" ht="30" x14ac:dyDescent="0.25">
      <c r="A46" s="63" t="s">
        <v>253</v>
      </c>
      <c r="B46" s="50" t="s">
        <v>254</v>
      </c>
      <c r="C46" s="64" t="s">
        <v>164</v>
      </c>
      <c r="D46" s="64" t="s">
        <v>164</v>
      </c>
      <c r="E46" s="64" t="s">
        <v>164</v>
      </c>
      <c r="F46" s="64" t="s">
        <v>164</v>
      </c>
      <c r="G46" s="64" t="s">
        <v>164</v>
      </c>
      <c r="H46" s="64" t="s">
        <v>164</v>
      </c>
      <c r="I46" s="64" t="s">
        <v>164</v>
      </c>
      <c r="J46" s="64" t="s">
        <v>164</v>
      </c>
      <c r="K46" s="64" t="s">
        <v>164</v>
      </c>
      <c r="L46" s="64" t="s">
        <v>164</v>
      </c>
      <c r="M46" s="64" t="s">
        <v>164</v>
      </c>
      <c r="N46" s="64" t="s">
        <v>164</v>
      </c>
      <c r="O46" s="64" t="s">
        <v>164</v>
      </c>
      <c r="P46" s="64" t="s">
        <v>164</v>
      </c>
      <c r="Q46" s="64" t="s">
        <v>164</v>
      </c>
      <c r="R46" s="64" t="s">
        <v>164</v>
      </c>
      <c r="S46" s="64" t="s">
        <v>164</v>
      </c>
      <c r="T46" s="64" t="s">
        <v>164</v>
      </c>
      <c r="U46" s="64" t="s">
        <v>164</v>
      </c>
      <c r="V46" s="64" t="s">
        <v>164</v>
      </c>
      <c r="W46" s="64" t="s">
        <v>164</v>
      </c>
      <c r="X46" s="64" t="s">
        <v>164</v>
      </c>
      <c r="Y46" s="64" t="s">
        <v>164</v>
      </c>
      <c r="Z46" s="64" t="s">
        <v>164</v>
      </c>
      <c r="AA46" s="64" t="s">
        <v>164</v>
      </c>
      <c r="AB46" s="64" t="s">
        <v>164</v>
      </c>
      <c r="AC46" s="64" t="s">
        <v>164</v>
      </c>
      <c r="AD46" s="64" t="s">
        <v>164</v>
      </c>
      <c r="AE46" s="64" t="s">
        <v>164</v>
      </c>
      <c r="AF46" s="64" t="s">
        <v>164</v>
      </c>
      <c r="AG46" s="64" t="s">
        <v>164</v>
      </c>
      <c r="AH46" s="64" t="s">
        <v>164</v>
      </c>
      <c r="AI46" s="64" t="s">
        <v>164</v>
      </c>
      <c r="AJ46" s="64" t="s">
        <v>164</v>
      </c>
      <c r="AK46" s="64" t="s">
        <v>164</v>
      </c>
      <c r="AL46" s="64" t="s">
        <v>164</v>
      </c>
      <c r="AM46" s="64" t="s">
        <v>164</v>
      </c>
      <c r="AN46" s="64" t="s">
        <v>164</v>
      </c>
      <c r="AO46" s="64" t="s">
        <v>164</v>
      </c>
      <c r="AP46" s="64" t="s">
        <v>164</v>
      </c>
      <c r="AQ46" s="64" t="s">
        <v>164</v>
      </c>
      <c r="AR46" s="50"/>
      <c r="AS46" s="66"/>
      <c r="AT46" s="37"/>
      <c r="AU46" s="37"/>
      <c r="AV46" s="37"/>
      <c r="AW46" s="37"/>
    </row>
    <row r="47" spans="1:49" x14ac:dyDescent="0.25">
      <c r="A47" s="63" t="s">
        <v>255</v>
      </c>
      <c r="B47" s="50" t="s">
        <v>221</v>
      </c>
      <c r="C47" s="64" t="s">
        <v>242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50"/>
      <c r="AS47" s="66"/>
      <c r="AT47" s="37"/>
      <c r="AU47" s="37"/>
      <c r="AV47" s="37"/>
      <c r="AW47" s="37"/>
    </row>
    <row r="48" spans="1:49" x14ac:dyDescent="0.25">
      <c r="A48" s="63" t="s">
        <v>256</v>
      </c>
      <c r="B48" s="50" t="s">
        <v>224</v>
      </c>
      <c r="C48" s="64" t="s">
        <v>242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50"/>
      <c r="AS48" s="66"/>
      <c r="AT48" s="37"/>
      <c r="AU48" s="37"/>
      <c r="AV48" s="37"/>
      <c r="AW48" s="37"/>
    </row>
    <row r="49" spans="1:49" ht="30" x14ac:dyDescent="0.25">
      <c r="A49" s="63" t="s">
        <v>257</v>
      </c>
      <c r="B49" s="50" t="s">
        <v>258</v>
      </c>
      <c r="C49" s="64" t="s">
        <v>164</v>
      </c>
      <c r="D49" s="64" t="s">
        <v>164</v>
      </c>
      <c r="E49" s="64" t="s">
        <v>164</v>
      </c>
      <c r="F49" s="64" t="s">
        <v>164</v>
      </c>
      <c r="G49" s="64" t="s">
        <v>164</v>
      </c>
      <c r="H49" s="64" t="s">
        <v>164</v>
      </c>
      <c r="I49" s="64" t="s">
        <v>164</v>
      </c>
      <c r="J49" s="64" t="s">
        <v>164</v>
      </c>
      <c r="K49" s="64" t="s">
        <v>164</v>
      </c>
      <c r="L49" s="64" t="s">
        <v>164</v>
      </c>
      <c r="M49" s="64" t="s">
        <v>164</v>
      </c>
      <c r="N49" s="64" t="s">
        <v>164</v>
      </c>
      <c r="O49" s="64" t="s">
        <v>164</v>
      </c>
      <c r="P49" s="64" t="s">
        <v>164</v>
      </c>
      <c r="Q49" s="64" t="s">
        <v>164</v>
      </c>
      <c r="R49" s="64" t="s">
        <v>164</v>
      </c>
      <c r="S49" s="64" t="s">
        <v>164</v>
      </c>
      <c r="T49" s="64" t="s">
        <v>164</v>
      </c>
      <c r="U49" s="64" t="s">
        <v>164</v>
      </c>
      <c r="V49" s="64" t="s">
        <v>164</v>
      </c>
      <c r="W49" s="64" t="s">
        <v>164</v>
      </c>
      <c r="X49" s="64" t="s">
        <v>164</v>
      </c>
      <c r="Y49" s="64" t="s">
        <v>164</v>
      </c>
      <c r="Z49" s="64" t="s">
        <v>164</v>
      </c>
      <c r="AA49" s="64" t="s">
        <v>164</v>
      </c>
      <c r="AB49" s="64" t="s">
        <v>164</v>
      </c>
      <c r="AC49" s="64" t="s">
        <v>164</v>
      </c>
      <c r="AD49" s="64" t="s">
        <v>164</v>
      </c>
      <c r="AE49" s="64" t="s">
        <v>164</v>
      </c>
      <c r="AF49" s="64" t="s">
        <v>164</v>
      </c>
      <c r="AG49" s="64" t="s">
        <v>164</v>
      </c>
      <c r="AH49" s="64" t="s">
        <v>164</v>
      </c>
      <c r="AI49" s="64" t="s">
        <v>164</v>
      </c>
      <c r="AJ49" s="64" t="s">
        <v>164</v>
      </c>
      <c r="AK49" s="64" t="s">
        <v>164</v>
      </c>
      <c r="AL49" s="64" t="s">
        <v>164</v>
      </c>
      <c r="AM49" s="64" t="s">
        <v>164</v>
      </c>
      <c r="AN49" s="64" t="s">
        <v>164</v>
      </c>
      <c r="AO49" s="64" t="s">
        <v>164</v>
      </c>
      <c r="AP49" s="64" t="s">
        <v>164</v>
      </c>
      <c r="AQ49" s="64" t="s">
        <v>164</v>
      </c>
      <c r="AR49" s="50"/>
      <c r="AS49" s="66"/>
      <c r="AT49" s="37"/>
      <c r="AU49" s="37"/>
      <c r="AV49" s="37"/>
      <c r="AW49" s="37"/>
    </row>
    <row r="50" spans="1:49" x14ac:dyDescent="0.25">
      <c r="A50" s="63" t="s">
        <v>259</v>
      </c>
      <c r="B50" s="50" t="s">
        <v>221</v>
      </c>
      <c r="C50" s="64" t="s">
        <v>242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50"/>
      <c r="AS50" s="66"/>
      <c r="AT50" s="37"/>
      <c r="AU50" s="37"/>
      <c r="AV50" s="37"/>
      <c r="AW50" s="37"/>
    </row>
    <row r="51" spans="1:49" x14ac:dyDescent="0.25">
      <c r="A51" s="63" t="s">
        <v>260</v>
      </c>
      <c r="B51" s="50" t="s">
        <v>224</v>
      </c>
      <c r="C51" s="64" t="s">
        <v>242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50"/>
      <c r="AS51" s="66"/>
      <c r="AT51" s="37"/>
      <c r="AU51" s="37"/>
      <c r="AV51" s="37"/>
      <c r="AW51" s="37"/>
    </row>
    <row r="52" spans="1:49" ht="30" x14ac:dyDescent="0.25">
      <c r="A52" s="63" t="s">
        <v>261</v>
      </c>
      <c r="B52" s="50" t="s">
        <v>262</v>
      </c>
      <c r="C52" s="64" t="s">
        <v>164</v>
      </c>
      <c r="D52" s="64" t="s">
        <v>164</v>
      </c>
      <c r="E52" s="64" t="s">
        <v>164</v>
      </c>
      <c r="F52" s="64" t="s">
        <v>164</v>
      </c>
      <c r="G52" s="64" t="s">
        <v>164</v>
      </c>
      <c r="H52" s="64" t="s">
        <v>164</v>
      </c>
      <c r="I52" s="64" t="s">
        <v>164</v>
      </c>
      <c r="J52" s="64" t="s">
        <v>164</v>
      </c>
      <c r="K52" s="64" t="s">
        <v>164</v>
      </c>
      <c r="L52" s="64" t="s">
        <v>164</v>
      </c>
      <c r="M52" s="64" t="s">
        <v>164</v>
      </c>
      <c r="N52" s="64" t="s">
        <v>164</v>
      </c>
      <c r="O52" s="64" t="s">
        <v>164</v>
      </c>
      <c r="P52" s="64" t="s">
        <v>164</v>
      </c>
      <c r="Q52" s="64" t="s">
        <v>164</v>
      </c>
      <c r="R52" s="64" t="s">
        <v>164</v>
      </c>
      <c r="S52" s="64" t="s">
        <v>164</v>
      </c>
      <c r="T52" s="64" t="s">
        <v>164</v>
      </c>
      <c r="U52" s="64" t="s">
        <v>164</v>
      </c>
      <c r="V52" s="64" t="s">
        <v>164</v>
      </c>
      <c r="W52" s="64" t="s">
        <v>164</v>
      </c>
      <c r="X52" s="64" t="s">
        <v>164</v>
      </c>
      <c r="Y52" s="64" t="s">
        <v>164</v>
      </c>
      <c r="Z52" s="64" t="s">
        <v>164</v>
      </c>
      <c r="AA52" s="64" t="s">
        <v>164</v>
      </c>
      <c r="AB52" s="64" t="s">
        <v>164</v>
      </c>
      <c r="AC52" s="64" t="s">
        <v>164</v>
      </c>
      <c r="AD52" s="64" t="s">
        <v>164</v>
      </c>
      <c r="AE52" s="64" t="s">
        <v>164</v>
      </c>
      <c r="AF52" s="64" t="s">
        <v>164</v>
      </c>
      <c r="AG52" s="64" t="s">
        <v>164</v>
      </c>
      <c r="AH52" s="64" t="s">
        <v>164</v>
      </c>
      <c r="AI52" s="64" t="s">
        <v>164</v>
      </c>
      <c r="AJ52" s="64" t="s">
        <v>164</v>
      </c>
      <c r="AK52" s="64" t="s">
        <v>164</v>
      </c>
      <c r="AL52" s="64" t="s">
        <v>164</v>
      </c>
      <c r="AM52" s="64" t="s">
        <v>164</v>
      </c>
      <c r="AN52" s="64" t="s">
        <v>164</v>
      </c>
      <c r="AO52" s="64" t="s">
        <v>164</v>
      </c>
      <c r="AP52" s="64" t="s">
        <v>164</v>
      </c>
      <c r="AQ52" s="64" t="s">
        <v>164</v>
      </c>
      <c r="AR52" s="50"/>
      <c r="AS52" s="66"/>
      <c r="AT52" s="37"/>
      <c r="AU52" s="37"/>
      <c r="AV52" s="37"/>
      <c r="AW52" s="37"/>
    </row>
    <row r="53" spans="1:49" x14ac:dyDescent="0.25">
      <c r="A53" s="63" t="s">
        <v>263</v>
      </c>
      <c r="B53" s="50" t="s">
        <v>221</v>
      </c>
      <c r="C53" s="64" t="s">
        <v>242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50"/>
      <c r="AS53" s="66"/>
      <c r="AT53" s="37"/>
      <c r="AU53" s="37"/>
      <c r="AV53" s="37"/>
      <c r="AW53" s="37"/>
    </row>
    <row r="54" spans="1:49" x14ac:dyDescent="0.25">
      <c r="A54" s="63" t="s">
        <v>264</v>
      </c>
      <c r="B54" s="50" t="s">
        <v>224</v>
      </c>
      <c r="C54" s="64" t="s">
        <v>242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50"/>
      <c r="AS54" s="66"/>
      <c r="AT54" s="37"/>
      <c r="AU54" s="37"/>
      <c r="AV54" s="37"/>
      <c r="AW54" s="37"/>
    </row>
    <row r="55" spans="1:49" ht="30" x14ac:dyDescent="0.25">
      <c r="A55" s="63" t="s">
        <v>265</v>
      </c>
      <c r="B55" s="50" t="s">
        <v>266</v>
      </c>
      <c r="C55" s="64" t="s">
        <v>164</v>
      </c>
      <c r="D55" s="64" t="s">
        <v>164</v>
      </c>
      <c r="E55" s="64" t="s">
        <v>164</v>
      </c>
      <c r="F55" s="64" t="s">
        <v>164</v>
      </c>
      <c r="G55" s="64" t="s">
        <v>164</v>
      </c>
      <c r="H55" s="64" t="s">
        <v>164</v>
      </c>
      <c r="I55" s="64" t="s">
        <v>164</v>
      </c>
      <c r="J55" s="64" t="s">
        <v>164</v>
      </c>
      <c r="K55" s="64" t="s">
        <v>164</v>
      </c>
      <c r="L55" s="64" t="s">
        <v>164</v>
      </c>
      <c r="M55" s="64" t="s">
        <v>164</v>
      </c>
      <c r="N55" s="64" t="s">
        <v>164</v>
      </c>
      <c r="O55" s="64" t="s">
        <v>164</v>
      </c>
      <c r="P55" s="64" t="s">
        <v>164</v>
      </c>
      <c r="Q55" s="64" t="s">
        <v>164</v>
      </c>
      <c r="R55" s="64" t="s">
        <v>164</v>
      </c>
      <c r="S55" s="64" t="s">
        <v>164</v>
      </c>
      <c r="T55" s="64" t="s">
        <v>164</v>
      </c>
      <c r="U55" s="64" t="s">
        <v>164</v>
      </c>
      <c r="V55" s="64" t="s">
        <v>164</v>
      </c>
      <c r="W55" s="64" t="s">
        <v>164</v>
      </c>
      <c r="X55" s="64" t="s">
        <v>164</v>
      </c>
      <c r="Y55" s="64" t="s">
        <v>164</v>
      </c>
      <c r="Z55" s="64" t="s">
        <v>164</v>
      </c>
      <c r="AA55" s="64" t="s">
        <v>164</v>
      </c>
      <c r="AB55" s="64" t="s">
        <v>164</v>
      </c>
      <c r="AC55" s="64" t="s">
        <v>164</v>
      </c>
      <c r="AD55" s="64" t="s">
        <v>164</v>
      </c>
      <c r="AE55" s="64" t="s">
        <v>164</v>
      </c>
      <c r="AF55" s="64" t="s">
        <v>164</v>
      </c>
      <c r="AG55" s="64" t="s">
        <v>164</v>
      </c>
      <c r="AH55" s="64" t="s">
        <v>164</v>
      </c>
      <c r="AI55" s="64" t="s">
        <v>164</v>
      </c>
      <c r="AJ55" s="64" t="s">
        <v>164</v>
      </c>
      <c r="AK55" s="64" t="s">
        <v>164</v>
      </c>
      <c r="AL55" s="64" t="s">
        <v>164</v>
      </c>
      <c r="AM55" s="64" t="s">
        <v>164</v>
      </c>
      <c r="AN55" s="64" t="s">
        <v>164</v>
      </c>
      <c r="AO55" s="64" t="s">
        <v>164</v>
      </c>
      <c r="AP55" s="64" t="s">
        <v>164</v>
      </c>
      <c r="AQ55" s="64" t="s">
        <v>164</v>
      </c>
      <c r="AR55" s="50"/>
      <c r="AS55" s="66"/>
      <c r="AT55" s="37"/>
      <c r="AU55" s="37"/>
      <c r="AV55" s="37"/>
      <c r="AW55" s="37"/>
    </row>
    <row r="56" spans="1:49" x14ac:dyDescent="0.25">
      <c r="A56" s="63" t="s">
        <v>267</v>
      </c>
      <c r="B56" s="50" t="s">
        <v>221</v>
      </c>
      <c r="C56" s="64" t="s">
        <v>242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50"/>
      <c r="AS56" s="66"/>
      <c r="AT56" s="37"/>
      <c r="AU56" s="37"/>
      <c r="AV56" s="37"/>
      <c r="AW56" s="37"/>
    </row>
    <row r="57" spans="1:49" x14ac:dyDescent="0.25">
      <c r="A57" s="63" t="s">
        <v>268</v>
      </c>
      <c r="B57" s="50" t="s">
        <v>224</v>
      </c>
      <c r="C57" s="64" t="s">
        <v>242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50"/>
      <c r="AS57" s="66"/>
      <c r="AT57" s="37"/>
      <c r="AU57" s="37"/>
      <c r="AV57" s="37"/>
      <c r="AW57" s="37"/>
    </row>
    <row r="58" spans="1:49" ht="30" x14ac:dyDescent="0.25">
      <c r="A58" s="63" t="s">
        <v>269</v>
      </c>
      <c r="B58" s="50" t="s">
        <v>270</v>
      </c>
      <c r="C58" s="64" t="s">
        <v>164</v>
      </c>
      <c r="D58" s="64" t="s">
        <v>164</v>
      </c>
      <c r="E58" s="64" t="s">
        <v>164</v>
      </c>
      <c r="F58" s="64" t="s">
        <v>164</v>
      </c>
      <c r="G58" s="64" t="s">
        <v>164</v>
      </c>
      <c r="H58" s="64" t="s">
        <v>164</v>
      </c>
      <c r="I58" s="64" t="s">
        <v>164</v>
      </c>
      <c r="J58" s="64" t="s">
        <v>164</v>
      </c>
      <c r="K58" s="64" t="s">
        <v>164</v>
      </c>
      <c r="L58" s="64" t="s">
        <v>164</v>
      </c>
      <c r="M58" s="64" t="s">
        <v>164</v>
      </c>
      <c r="N58" s="64" t="s">
        <v>164</v>
      </c>
      <c r="O58" s="64" t="s">
        <v>164</v>
      </c>
      <c r="P58" s="64" t="s">
        <v>164</v>
      </c>
      <c r="Q58" s="64" t="s">
        <v>164</v>
      </c>
      <c r="R58" s="64" t="s">
        <v>164</v>
      </c>
      <c r="S58" s="64" t="s">
        <v>164</v>
      </c>
      <c r="T58" s="64" t="s">
        <v>164</v>
      </c>
      <c r="U58" s="64" t="s">
        <v>164</v>
      </c>
      <c r="V58" s="64" t="s">
        <v>164</v>
      </c>
      <c r="W58" s="64" t="s">
        <v>164</v>
      </c>
      <c r="X58" s="64" t="s">
        <v>164</v>
      </c>
      <c r="Y58" s="64" t="s">
        <v>164</v>
      </c>
      <c r="Z58" s="64" t="s">
        <v>164</v>
      </c>
      <c r="AA58" s="64" t="s">
        <v>164</v>
      </c>
      <c r="AB58" s="64" t="s">
        <v>164</v>
      </c>
      <c r="AC58" s="64" t="s">
        <v>164</v>
      </c>
      <c r="AD58" s="64" t="s">
        <v>164</v>
      </c>
      <c r="AE58" s="64" t="s">
        <v>164</v>
      </c>
      <c r="AF58" s="64" t="s">
        <v>164</v>
      </c>
      <c r="AG58" s="64" t="s">
        <v>164</v>
      </c>
      <c r="AH58" s="64" t="s">
        <v>164</v>
      </c>
      <c r="AI58" s="64" t="s">
        <v>164</v>
      </c>
      <c r="AJ58" s="64" t="s">
        <v>164</v>
      </c>
      <c r="AK58" s="64" t="s">
        <v>164</v>
      </c>
      <c r="AL58" s="64" t="s">
        <v>164</v>
      </c>
      <c r="AM58" s="64" t="s">
        <v>164</v>
      </c>
      <c r="AN58" s="64" t="s">
        <v>164</v>
      </c>
      <c r="AO58" s="64" t="s">
        <v>164</v>
      </c>
      <c r="AP58" s="64" t="s">
        <v>164</v>
      </c>
      <c r="AQ58" s="64" t="s">
        <v>164</v>
      </c>
      <c r="AR58" s="50"/>
      <c r="AS58" s="66"/>
      <c r="AT58" s="37"/>
      <c r="AU58" s="37"/>
      <c r="AV58" s="37"/>
      <c r="AW58" s="37"/>
    </row>
    <row r="59" spans="1:49" x14ac:dyDescent="0.25">
      <c r="A59" s="63" t="s">
        <v>271</v>
      </c>
      <c r="B59" s="50" t="s">
        <v>221</v>
      </c>
      <c r="C59" s="64" t="s">
        <v>242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50"/>
      <c r="AS59" s="66"/>
      <c r="AT59" s="37"/>
      <c r="AU59" s="37"/>
      <c r="AV59" s="37"/>
      <c r="AW59" s="37"/>
    </row>
    <row r="60" spans="1:49" x14ac:dyDescent="0.25">
      <c r="A60" s="63" t="s">
        <v>272</v>
      </c>
      <c r="B60" s="50" t="s">
        <v>224</v>
      </c>
      <c r="C60" s="64" t="s">
        <v>242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50"/>
      <c r="AS60" s="66"/>
      <c r="AT60" s="37"/>
      <c r="AU60" s="37"/>
      <c r="AV60" s="37"/>
      <c r="AW60" s="37"/>
    </row>
    <row r="61" spans="1:49" x14ac:dyDescent="0.25">
      <c r="A61" s="63" t="s">
        <v>273</v>
      </c>
      <c r="B61" s="50" t="s">
        <v>274</v>
      </c>
      <c r="C61" s="64" t="s">
        <v>164</v>
      </c>
      <c r="D61" s="64" t="s">
        <v>164</v>
      </c>
      <c r="E61" s="64" t="s">
        <v>164</v>
      </c>
      <c r="F61" s="64" t="s">
        <v>164</v>
      </c>
      <c r="G61" s="64" t="s">
        <v>164</v>
      </c>
      <c r="H61" s="64" t="s">
        <v>164</v>
      </c>
      <c r="I61" s="64" t="s">
        <v>164</v>
      </c>
      <c r="J61" s="64" t="s">
        <v>164</v>
      </c>
      <c r="K61" s="64" t="s">
        <v>164</v>
      </c>
      <c r="L61" s="64" t="s">
        <v>164</v>
      </c>
      <c r="M61" s="64" t="s">
        <v>164</v>
      </c>
      <c r="N61" s="64" t="s">
        <v>164</v>
      </c>
      <c r="O61" s="64" t="s">
        <v>164</v>
      </c>
      <c r="P61" s="64" t="s">
        <v>164</v>
      </c>
      <c r="Q61" s="64" t="s">
        <v>164</v>
      </c>
      <c r="R61" s="64" t="s">
        <v>164</v>
      </c>
      <c r="S61" s="64" t="s">
        <v>164</v>
      </c>
      <c r="T61" s="64" t="s">
        <v>164</v>
      </c>
      <c r="U61" s="64" t="s">
        <v>164</v>
      </c>
      <c r="V61" s="64" t="s">
        <v>164</v>
      </c>
      <c r="W61" s="64" t="s">
        <v>164</v>
      </c>
      <c r="X61" s="64" t="s">
        <v>164</v>
      </c>
      <c r="Y61" s="64" t="s">
        <v>164</v>
      </c>
      <c r="Z61" s="64" t="s">
        <v>164</v>
      </c>
      <c r="AA61" s="64" t="s">
        <v>164</v>
      </c>
      <c r="AB61" s="64" t="s">
        <v>164</v>
      </c>
      <c r="AC61" s="64" t="s">
        <v>164</v>
      </c>
      <c r="AD61" s="64" t="s">
        <v>164</v>
      </c>
      <c r="AE61" s="64" t="s">
        <v>164</v>
      </c>
      <c r="AF61" s="64" t="s">
        <v>164</v>
      </c>
      <c r="AG61" s="64" t="s">
        <v>164</v>
      </c>
      <c r="AH61" s="64" t="s">
        <v>164</v>
      </c>
      <c r="AI61" s="64" t="s">
        <v>164</v>
      </c>
      <c r="AJ61" s="64" t="s">
        <v>164</v>
      </c>
      <c r="AK61" s="64" t="s">
        <v>164</v>
      </c>
      <c r="AL61" s="64" t="s">
        <v>164</v>
      </c>
      <c r="AM61" s="64" t="s">
        <v>164</v>
      </c>
      <c r="AN61" s="64" t="s">
        <v>164</v>
      </c>
      <c r="AO61" s="64" t="s">
        <v>164</v>
      </c>
      <c r="AP61" s="64" t="s">
        <v>164</v>
      </c>
      <c r="AQ61" s="64" t="s">
        <v>164</v>
      </c>
      <c r="AR61" s="50"/>
      <c r="AS61" s="66"/>
      <c r="AT61" s="37"/>
      <c r="AU61" s="37"/>
      <c r="AV61" s="37"/>
      <c r="AW61" s="37"/>
    </row>
    <row r="62" spans="1:49" ht="42.75" customHeight="1" x14ac:dyDescent="0.25">
      <c r="A62" s="63" t="s">
        <v>275</v>
      </c>
      <c r="B62" s="50" t="s">
        <v>221</v>
      </c>
      <c r="C62" s="64" t="s">
        <v>276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50"/>
      <c r="AS62" s="66"/>
      <c r="AT62" s="37"/>
      <c r="AU62" s="37"/>
      <c r="AV62" s="37"/>
      <c r="AW62" s="37"/>
    </row>
    <row r="63" spans="1:49" ht="42.75" customHeight="1" x14ac:dyDescent="0.25">
      <c r="A63" s="63" t="s">
        <v>277</v>
      </c>
      <c r="B63" s="50" t="s">
        <v>224</v>
      </c>
      <c r="C63" s="64" t="s">
        <v>276</v>
      </c>
      <c r="D63" s="65"/>
      <c r="E63" s="65">
        <f>'[16]3-ИП'!$H$18</f>
        <v>0.16540000000000002</v>
      </c>
      <c r="F63" s="65">
        <f>E63</f>
        <v>0.16540000000000002</v>
      </c>
      <c r="G63" s="65">
        <f>F63</f>
        <v>0.16540000000000002</v>
      </c>
      <c r="H63" s="65">
        <f>G63</f>
        <v>0.16540000000000002</v>
      </c>
      <c r="I63" s="65">
        <f t="shared" ref="I63:U63" si="5">H63</f>
        <v>0.16540000000000002</v>
      </c>
      <c r="J63" s="65">
        <f t="shared" si="5"/>
        <v>0.16540000000000002</v>
      </c>
      <c r="K63" s="65">
        <f t="shared" si="5"/>
        <v>0.16540000000000002</v>
      </c>
      <c r="L63" s="65">
        <f t="shared" si="5"/>
        <v>0.16540000000000002</v>
      </c>
      <c r="M63" s="65">
        <f t="shared" si="5"/>
        <v>0.16540000000000002</v>
      </c>
      <c r="N63" s="65">
        <f t="shared" si="5"/>
        <v>0.16540000000000002</v>
      </c>
      <c r="O63" s="65">
        <f t="shared" si="5"/>
        <v>0.16540000000000002</v>
      </c>
      <c r="P63" s="65">
        <f t="shared" si="5"/>
        <v>0.16540000000000002</v>
      </c>
      <c r="Q63" s="65">
        <f t="shared" si="5"/>
        <v>0.16540000000000002</v>
      </c>
      <c r="R63" s="65">
        <f t="shared" si="5"/>
        <v>0.16540000000000002</v>
      </c>
      <c r="S63" s="65">
        <f t="shared" si="5"/>
        <v>0.16540000000000002</v>
      </c>
      <c r="T63" s="65">
        <f t="shared" si="5"/>
        <v>0.16540000000000002</v>
      </c>
      <c r="U63" s="65">
        <f t="shared" si="5"/>
        <v>0.16540000000000002</v>
      </c>
      <c r="V63" s="65">
        <f>'[16]3-ИП'!$H$20</f>
        <v>0.16400000000000001</v>
      </c>
      <c r="W63" s="65">
        <f t="shared" ref="W63:AB63" si="6">V63</f>
        <v>0.16400000000000001</v>
      </c>
      <c r="X63" s="65">
        <f t="shared" si="6"/>
        <v>0.16400000000000001</v>
      </c>
      <c r="Y63" s="65">
        <f t="shared" si="6"/>
        <v>0.16400000000000001</v>
      </c>
      <c r="Z63" s="65">
        <f t="shared" si="6"/>
        <v>0.16400000000000001</v>
      </c>
      <c r="AA63" s="65">
        <f t="shared" si="6"/>
        <v>0.16400000000000001</v>
      </c>
      <c r="AB63" s="65">
        <f t="shared" si="6"/>
        <v>0.16400000000000001</v>
      </c>
      <c r="AC63" s="65">
        <f>U63</f>
        <v>0.16540000000000002</v>
      </c>
      <c r="AD63" s="65">
        <f>AB63</f>
        <v>0.16400000000000001</v>
      </c>
      <c r="AE63" s="65">
        <f>AC63</f>
        <v>0.16540000000000002</v>
      </c>
      <c r="AF63" s="65">
        <f>AE63</f>
        <v>0.16540000000000002</v>
      </c>
      <c r="AG63" s="65">
        <f>AD63</f>
        <v>0.16400000000000001</v>
      </c>
      <c r="AH63" s="65">
        <f>AF63</f>
        <v>0.16540000000000002</v>
      </c>
      <c r="AI63" s="65">
        <f>AH63</f>
        <v>0.16540000000000002</v>
      </c>
      <c r="AJ63" s="65">
        <f>AI63</f>
        <v>0.16540000000000002</v>
      </c>
      <c r="AK63" s="65">
        <f>AG63</f>
        <v>0.16400000000000001</v>
      </c>
      <c r="AL63" s="65">
        <f t="shared" ref="AL63:AQ63" si="7">AK63</f>
        <v>0.16400000000000001</v>
      </c>
      <c r="AM63" s="65">
        <f t="shared" si="7"/>
        <v>0.16400000000000001</v>
      </c>
      <c r="AN63" s="65">
        <f t="shared" si="7"/>
        <v>0.16400000000000001</v>
      </c>
      <c r="AO63" s="65">
        <f t="shared" si="7"/>
        <v>0.16400000000000001</v>
      </c>
      <c r="AP63" s="65">
        <f t="shared" si="7"/>
        <v>0.16400000000000001</v>
      </c>
      <c r="AQ63" s="65">
        <f t="shared" si="7"/>
        <v>0.16400000000000001</v>
      </c>
      <c r="AR63" s="50"/>
      <c r="AS63" s="66"/>
      <c r="AT63" s="37"/>
      <c r="AU63" s="37"/>
      <c r="AV63" s="37"/>
      <c r="AW63" s="37"/>
    </row>
    <row r="64" spans="1:49" ht="30" x14ac:dyDescent="0.25">
      <c r="A64" s="63" t="s">
        <v>278</v>
      </c>
      <c r="B64" s="50" t="s">
        <v>279</v>
      </c>
      <c r="C64" s="64" t="s">
        <v>164</v>
      </c>
      <c r="D64" s="64" t="s">
        <v>164</v>
      </c>
      <c r="E64" s="64" t="s">
        <v>164</v>
      </c>
      <c r="F64" s="64" t="s">
        <v>164</v>
      </c>
      <c r="G64" s="64" t="s">
        <v>164</v>
      </c>
      <c r="H64" s="64" t="s">
        <v>164</v>
      </c>
      <c r="I64" s="64" t="s">
        <v>164</v>
      </c>
      <c r="J64" s="64" t="s">
        <v>164</v>
      </c>
      <c r="K64" s="64" t="s">
        <v>164</v>
      </c>
      <c r="L64" s="64" t="s">
        <v>164</v>
      </c>
      <c r="M64" s="64" t="s">
        <v>164</v>
      </c>
      <c r="N64" s="64" t="s">
        <v>164</v>
      </c>
      <c r="O64" s="64" t="s">
        <v>164</v>
      </c>
      <c r="P64" s="64" t="s">
        <v>164</v>
      </c>
      <c r="Q64" s="64" t="s">
        <v>164</v>
      </c>
      <c r="R64" s="64" t="s">
        <v>164</v>
      </c>
      <c r="S64" s="64" t="s">
        <v>164</v>
      </c>
      <c r="T64" s="64" t="s">
        <v>164</v>
      </c>
      <c r="U64" s="64" t="s">
        <v>164</v>
      </c>
      <c r="V64" s="64" t="s">
        <v>164</v>
      </c>
      <c r="W64" s="64" t="s">
        <v>164</v>
      </c>
      <c r="X64" s="64" t="s">
        <v>164</v>
      </c>
      <c r="Y64" s="64" t="s">
        <v>164</v>
      </c>
      <c r="Z64" s="64" t="s">
        <v>164</v>
      </c>
      <c r="AA64" s="64" t="s">
        <v>164</v>
      </c>
      <c r="AB64" s="64" t="s">
        <v>164</v>
      </c>
      <c r="AC64" s="64" t="s">
        <v>164</v>
      </c>
      <c r="AD64" s="64" t="s">
        <v>164</v>
      </c>
      <c r="AE64" s="64" t="s">
        <v>164</v>
      </c>
      <c r="AF64" s="64" t="s">
        <v>164</v>
      </c>
      <c r="AG64" s="64" t="s">
        <v>164</v>
      </c>
      <c r="AH64" s="64" t="s">
        <v>164</v>
      </c>
      <c r="AI64" s="64" t="s">
        <v>164</v>
      </c>
      <c r="AJ64" s="64" t="s">
        <v>164</v>
      </c>
      <c r="AK64" s="64" t="s">
        <v>164</v>
      </c>
      <c r="AL64" s="64" t="s">
        <v>164</v>
      </c>
      <c r="AM64" s="64" t="s">
        <v>164</v>
      </c>
      <c r="AN64" s="64" t="s">
        <v>164</v>
      </c>
      <c r="AO64" s="64" t="s">
        <v>164</v>
      </c>
      <c r="AP64" s="64" t="s">
        <v>164</v>
      </c>
      <c r="AQ64" s="64" t="s">
        <v>164</v>
      </c>
      <c r="AR64" s="50"/>
      <c r="AS64" s="66"/>
      <c r="AT64" s="37"/>
      <c r="AU64" s="37"/>
      <c r="AV64" s="37"/>
      <c r="AW64" s="37"/>
    </row>
    <row r="65" spans="1:49" ht="30" customHeight="1" x14ac:dyDescent="0.25">
      <c r="A65" s="63" t="s">
        <v>280</v>
      </c>
      <c r="B65" s="50" t="s">
        <v>221</v>
      </c>
      <c r="C65" s="64" t="s">
        <v>281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50"/>
      <c r="AS65" s="66"/>
      <c r="AT65" s="37"/>
      <c r="AU65" s="37"/>
      <c r="AV65" s="37"/>
      <c r="AW65" s="37"/>
    </row>
    <row r="66" spans="1:49" ht="30.75" customHeight="1" x14ac:dyDescent="0.25">
      <c r="A66" s="63" t="s">
        <v>282</v>
      </c>
      <c r="B66" s="50" t="s">
        <v>224</v>
      </c>
      <c r="C66" s="64" t="s">
        <v>281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50"/>
      <c r="AS66" s="66"/>
      <c r="AT66" s="37"/>
      <c r="AU66" s="37"/>
      <c r="AV66" s="37"/>
      <c r="AW66" s="37"/>
    </row>
    <row r="67" spans="1:49" ht="30.75" customHeight="1" x14ac:dyDescent="0.25">
      <c r="A67" s="63" t="s">
        <v>283</v>
      </c>
      <c r="B67" s="50" t="s">
        <v>284</v>
      </c>
      <c r="C67" s="64" t="s">
        <v>164</v>
      </c>
      <c r="D67" s="64" t="s">
        <v>164</v>
      </c>
      <c r="E67" s="64" t="s">
        <v>164</v>
      </c>
      <c r="F67" s="64" t="s">
        <v>164</v>
      </c>
      <c r="G67" s="64" t="s">
        <v>164</v>
      </c>
      <c r="H67" s="64" t="s">
        <v>164</v>
      </c>
      <c r="I67" s="64" t="s">
        <v>164</v>
      </c>
      <c r="J67" s="64" t="s">
        <v>164</v>
      </c>
      <c r="K67" s="64" t="s">
        <v>164</v>
      </c>
      <c r="L67" s="64" t="s">
        <v>164</v>
      </c>
      <c r="M67" s="64" t="s">
        <v>164</v>
      </c>
      <c r="N67" s="64" t="s">
        <v>164</v>
      </c>
      <c r="O67" s="64" t="s">
        <v>164</v>
      </c>
      <c r="P67" s="64" t="s">
        <v>164</v>
      </c>
      <c r="Q67" s="64" t="s">
        <v>164</v>
      </c>
      <c r="R67" s="64" t="s">
        <v>164</v>
      </c>
      <c r="S67" s="64" t="s">
        <v>164</v>
      </c>
      <c r="T67" s="64" t="s">
        <v>164</v>
      </c>
      <c r="U67" s="64" t="s">
        <v>164</v>
      </c>
      <c r="V67" s="64" t="s">
        <v>164</v>
      </c>
      <c r="W67" s="64" t="s">
        <v>164</v>
      </c>
      <c r="X67" s="64" t="s">
        <v>164</v>
      </c>
      <c r="Y67" s="64" t="s">
        <v>164</v>
      </c>
      <c r="Z67" s="64" t="s">
        <v>164</v>
      </c>
      <c r="AA67" s="64" t="s">
        <v>164</v>
      </c>
      <c r="AB67" s="64" t="s">
        <v>164</v>
      </c>
      <c r="AC67" s="64" t="s">
        <v>164</v>
      </c>
      <c r="AD67" s="64" t="s">
        <v>164</v>
      </c>
      <c r="AE67" s="64" t="s">
        <v>164</v>
      </c>
      <c r="AF67" s="64" t="s">
        <v>164</v>
      </c>
      <c r="AG67" s="64" t="s">
        <v>164</v>
      </c>
      <c r="AH67" s="64" t="s">
        <v>164</v>
      </c>
      <c r="AI67" s="64" t="s">
        <v>164</v>
      </c>
      <c r="AJ67" s="64" t="s">
        <v>164</v>
      </c>
      <c r="AK67" s="64" t="s">
        <v>164</v>
      </c>
      <c r="AL67" s="64" t="s">
        <v>164</v>
      </c>
      <c r="AM67" s="64" t="s">
        <v>164</v>
      </c>
      <c r="AN67" s="64" t="s">
        <v>164</v>
      </c>
      <c r="AO67" s="64" t="s">
        <v>164</v>
      </c>
      <c r="AP67" s="64" t="s">
        <v>164</v>
      </c>
      <c r="AQ67" s="64" t="s">
        <v>164</v>
      </c>
      <c r="AR67" s="50"/>
      <c r="AS67" s="66"/>
      <c r="AT67" s="37"/>
      <c r="AU67" s="37"/>
      <c r="AV67" s="37"/>
      <c r="AW67" s="37"/>
    </row>
    <row r="68" spans="1:49" ht="30.75" customHeight="1" x14ac:dyDescent="0.25">
      <c r="A68" s="63" t="s">
        <v>285</v>
      </c>
      <c r="B68" s="50" t="s">
        <v>221</v>
      </c>
      <c r="C68" s="64" t="s">
        <v>281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50"/>
      <c r="AS68" s="66"/>
      <c r="AT68" s="37"/>
      <c r="AU68" s="37"/>
      <c r="AV68" s="37"/>
      <c r="AW68" s="37"/>
    </row>
    <row r="69" spans="1:49" ht="30.75" customHeight="1" x14ac:dyDescent="0.25">
      <c r="A69" s="63" t="s">
        <v>286</v>
      </c>
      <c r="B69" s="50" t="s">
        <v>224</v>
      </c>
      <c r="C69" s="64" t="s">
        <v>281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50"/>
      <c r="AS69" s="66"/>
      <c r="AT69" s="37"/>
      <c r="AU69" s="37"/>
      <c r="AV69" s="37"/>
      <c r="AW69" s="37"/>
    </row>
    <row r="70" spans="1:49" ht="30.75" customHeight="1" x14ac:dyDescent="0.25">
      <c r="A70" s="63" t="s">
        <v>287</v>
      </c>
      <c r="B70" s="50" t="s">
        <v>288</v>
      </c>
      <c r="C70" s="64" t="s">
        <v>164</v>
      </c>
      <c r="D70" s="64" t="s">
        <v>164</v>
      </c>
      <c r="E70" s="64" t="s">
        <v>164</v>
      </c>
      <c r="F70" s="64" t="s">
        <v>164</v>
      </c>
      <c r="G70" s="64" t="s">
        <v>164</v>
      </c>
      <c r="H70" s="64" t="s">
        <v>164</v>
      </c>
      <c r="I70" s="64" t="s">
        <v>164</v>
      </c>
      <c r="J70" s="64" t="s">
        <v>164</v>
      </c>
      <c r="K70" s="64" t="s">
        <v>164</v>
      </c>
      <c r="L70" s="64" t="s">
        <v>164</v>
      </c>
      <c r="M70" s="64" t="s">
        <v>164</v>
      </c>
      <c r="N70" s="64" t="s">
        <v>164</v>
      </c>
      <c r="O70" s="64" t="s">
        <v>164</v>
      </c>
      <c r="P70" s="64" t="s">
        <v>164</v>
      </c>
      <c r="Q70" s="64" t="s">
        <v>164</v>
      </c>
      <c r="R70" s="64" t="s">
        <v>164</v>
      </c>
      <c r="S70" s="64" t="s">
        <v>164</v>
      </c>
      <c r="T70" s="64" t="s">
        <v>164</v>
      </c>
      <c r="U70" s="64" t="s">
        <v>164</v>
      </c>
      <c r="V70" s="64" t="s">
        <v>164</v>
      </c>
      <c r="W70" s="64" t="s">
        <v>164</v>
      </c>
      <c r="X70" s="64" t="s">
        <v>164</v>
      </c>
      <c r="Y70" s="64" t="s">
        <v>164</v>
      </c>
      <c r="Z70" s="64" t="s">
        <v>164</v>
      </c>
      <c r="AA70" s="64" t="s">
        <v>164</v>
      </c>
      <c r="AB70" s="64" t="s">
        <v>164</v>
      </c>
      <c r="AC70" s="64" t="s">
        <v>164</v>
      </c>
      <c r="AD70" s="64" t="s">
        <v>164</v>
      </c>
      <c r="AE70" s="64" t="s">
        <v>164</v>
      </c>
      <c r="AF70" s="64" t="s">
        <v>164</v>
      </c>
      <c r="AG70" s="64" t="s">
        <v>164</v>
      </c>
      <c r="AH70" s="64" t="s">
        <v>164</v>
      </c>
      <c r="AI70" s="64" t="s">
        <v>164</v>
      </c>
      <c r="AJ70" s="64" t="s">
        <v>164</v>
      </c>
      <c r="AK70" s="64" t="s">
        <v>164</v>
      </c>
      <c r="AL70" s="64" t="s">
        <v>164</v>
      </c>
      <c r="AM70" s="64" t="s">
        <v>164</v>
      </c>
      <c r="AN70" s="64" t="s">
        <v>164</v>
      </c>
      <c r="AO70" s="64" t="s">
        <v>164</v>
      </c>
      <c r="AP70" s="64" t="s">
        <v>164</v>
      </c>
      <c r="AQ70" s="64" t="s">
        <v>164</v>
      </c>
      <c r="AR70" s="50"/>
      <c r="AS70" s="66"/>
      <c r="AT70" s="37"/>
      <c r="AU70" s="37"/>
      <c r="AV70" s="37"/>
      <c r="AW70" s="37"/>
    </row>
    <row r="71" spans="1:49" ht="30.75" customHeight="1" x14ac:dyDescent="0.25">
      <c r="A71" s="63" t="s">
        <v>289</v>
      </c>
      <c r="B71" s="50" t="s">
        <v>221</v>
      </c>
      <c r="C71" s="64" t="s">
        <v>290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50" t="s">
        <v>291</v>
      </c>
      <c r="AS71" s="66"/>
      <c r="AT71" s="37"/>
      <c r="AU71" s="37"/>
      <c r="AV71" s="37"/>
      <c r="AW71" s="37"/>
    </row>
    <row r="72" spans="1:49" ht="30.75" customHeight="1" x14ac:dyDescent="0.25">
      <c r="A72" s="63" t="s">
        <v>292</v>
      </c>
      <c r="B72" s="50" t="s">
        <v>224</v>
      </c>
      <c r="C72" s="64" t="s">
        <v>290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50" t="s">
        <v>293</v>
      </c>
      <c r="AS72" s="66"/>
      <c r="AT72" s="37"/>
      <c r="AU72" s="37"/>
      <c r="AV72" s="37"/>
      <c r="AW72" s="37"/>
    </row>
    <row r="73" spans="1:49" ht="30.75" customHeight="1" x14ac:dyDescent="0.25">
      <c r="A73" s="63" t="s">
        <v>294</v>
      </c>
      <c r="B73" s="50" t="s">
        <v>295</v>
      </c>
      <c r="C73" s="64" t="s">
        <v>164</v>
      </c>
      <c r="D73" s="64" t="s">
        <v>164</v>
      </c>
      <c r="E73" s="64" t="s">
        <v>164</v>
      </c>
      <c r="F73" s="64" t="s">
        <v>164</v>
      </c>
      <c r="G73" s="64" t="s">
        <v>164</v>
      </c>
      <c r="H73" s="64" t="s">
        <v>164</v>
      </c>
      <c r="I73" s="64" t="s">
        <v>164</v>
      </c>
      <c r="J73" s="64" t="s">
        <v>164</v>
      </c>
      <c r="K73" s="64" t="s">
        <v>164</v>
      </c>
      <c r="L73" s="64" t="s">
        <v>164</v>
      </c>
      <c r="M73" s="64" t="s">
        <v>164</v>
      </c>
      <c r="N73" s="64" t="s">
        <v>164</v>
      </c>
      <c r="O73" s="64" t="s">
        <v>164</v>
      </c>
      <c r="P73" s="64" t="s">
        <v>164</v>
      </c>
      <c r="Q73" s="64" t="s">
        <v>164</v>
      </c>
      <c r="R73" s="64" t="s">
        <v>164</v>
      </c>
      <c r="S73" s="64" t="s">
        <v>164</v>
      </c>
      <c r="T73" s="64" t="s">
        <v>164</v>
      </c>
      <c r="U73" s="64" t="s">
        <v>164</v>
      </c>
      <c r="V73" s="64" t="s">
        <v>164</v>
      </c>
      <c r="W73" s="64" t="s">
        <v>164</v>
      </c>
      <c r="X73" s="64" t="s">
        <v>164</v>
      </c>
      <c r="Y73" s="64" t="s">
        <v>164</v>
      </c>
      <c r="Z73" s="64" t="s">
        <v>164</v>
      </c>
      <c r="AA73" s="64" t="s">
        <v>164</v>
      </c>
      <c r="AB73" s="64" t="s">
        <v>164</v>
      </c>
      <c r="AC73" s="64" t="s">
        <v>164</v>
      </c>
      <c r="AD73" s="64" t="s">
        <v>164</v>
      </c>
      <c r="AE73" s="64" t="s">
        <v>164</v>
      </c>
      <c r="AF73" s="64" t="s">
        <v>164</v>
      </c>
      <c r="AG73" s="64" t="s">
        <v>164</v>
      </c>
      <c r="AH73" s="64" t="s">
        <v>164</v>
      </c>
      <c r="AI73" s="64" t="s">
        <v>164</v>
      </c>
      <c r="AJ73" s="64" t="s">
        <v>164</v>
      </c>
      <c r="AK73" s="64" t="s">
        <v>164</v>
      </c>
      <c r="AL73" s="64" t="s">
        <v>164</v>
      </c>
      <c r="AM73" s="64" t="s">
        <v>164</v>
      </c>
      <c r="AN73" s="64" t="s">
        <v>164</v>
      </c>
      <c r="AO73" s="64" t="s">
        <v>164</v>
      </c>
      <c r="AP73" s="64" t="s">
        <v>164</v>
      </c>
      <c r="AQ73" s="64" t="s">
        <v>164</v>
      </c>
      <c r="AR73" s="50"/>
      <c r="AS73" s="66"/>
      <c r="AT73" s="37"/>
      <c r="AU73" s="37"/>
      <c r="AV73" s="37"/>
      <c r="AW73" s="37"/>
    </row>
    <row r="74" spans="1:49" ht="30" x14ac:dyDescent="0.25">
      <c r="A74" s="63" t="s">
        <v>296</v>
      </c>
      <c r="B74" s="50" t="s">
        <v>221</v>
      </c>
      <c r="C74" s="64" t="s">
        <v>297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50" t="s">
        <v>298</v>
      </c>
      <c r="AS74" s="66"/>
      <c r="AT74" s="37"/>
      <c r="AU74" s="37"/>
      <c r="AV74" s="37"/>
      <c r="AW74" s="37"/>
    </row>
    <row r="75" spans="1:49" ht="30" x14ac:dyDescent="0.25">
      <c r="A75" s="63" t="s">
        <v>299</v>
      </c>
      <c r="B75" s="50" t="s">
        <v>224</v>
      </c>
      <c r="C75" s="64" t="s">
        <v>297</v>
      </c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50" t="s">
        <v>300</v>
      </c>
      <c r="AS75" s="66"/>
      <c r="AT75" s="37"/>
      <c r="AU75" s="37"/>
      <c r="AV75" s="37"/>
      <c r="AW75" s="37"/>
    </row>
    <row r="76" spans="1:49" ht="45" x14ac:dyDescent="0.25">
      <c r="A76" s="63" t="s">
        <v>301</v>
      </c>
      <c r="B76" s="50" t="s">
        <v>302</v>
      </c>
      <c r="C76" s="64" t="s">
        <v>164</v>
      </c>
      <c r="D76" s="64" t="s">
        <v>164</v>
      </c>
      <c r="E76" s="64" t="s">
        <v>164</v>
      </c>
      <c r="F76" s="64" t="s">
        <v>164</v>
      </c>
      <c r="G76" s="64" t="s">
        <v>164</v>
      </c>
      <c r="H76" s="64" t="s">
        <v>164</v>
      </c>
      <c r="I76" s="64" t="s">
        <v>164</v>
      </c>
      <c r="J76" s="64" t="s">
        <v>164</v>
      </c>
      <c r="K76" s="64" t="s">
        <v>164</v>
      </c>
      <c r="L76" s="64" t="s">
        <v>164</v>
      </c>
      <c r="M76" s="64" t="s">
        <v>164</v>
      </c>
      <c r="N76" s="64" t="s">
        <v>164</v>
      </c>
      <c r="O76" s="64" t="s">
        <v>164</v>
      </c>
      <c r="P76" s="64" t="s">
        <v>164</v>
      </c>
      <c r="Q76" s="64" t="s">
        <v>164</v>
      </c>
      <c r="R76" s="64" t="s">
        <v>164</v>
      </c>
      <c r="S76" s="64" t="s">
        <v>164</v>
      </c>
      <c r="T76" s="64" t="s">
        <v>164</v>
      </c>
      <c r="U76" s="64" t="s">
        <v>164</v>
      </c>
      <c r="V76" s="64" t="s">
        <v>164</v>
      </c>
      <c r="W76" s="64" t="s">
        <v>164</v>
      </c>
      <c r="X76" s="64" t="s">
        <v>164</v>
      </c>
      <c r="Y76" s="64" t="s">
        <v>164</v>
      </c>
      <c r="Z76" s="64" t="s">
        <v>164</v>
      </c>
      <c r="AA76" s="64" t="s">
        <v>164</v>
      </c>
      <c r="AB76" s="64" t="s">
        <v>164</v>
      </c>
      <c r="AC76" s="64" t="s">
        <v>164</v>
      </c>
      <c r="AD76" s="64" t="s">
        <v>164</v>
      </c>
      <c r="AE76" s="64" t="s">
        <v>164</v>
      </c>
      <c r="AF76" s="64" t="s">
        <v>164</v>
      </c>
      <c r="AG76" s="64" t="s">
        <v>164</v>
      </c>
      <c r="AH76" s="64" t="s">
        <v>164</v>
      </c>
      <c r="AI76" s="64" t="s">
        <v>164</v>
      </c>
      <c r="AJ76" s="64" t="s">
        <v>164</v>
      </c>
      <c r="AK76" s="64" t="s">
        <v>164</v>
      </c>
      <c r="AL76" s="64" t="s">
        <v>164</v>
      </c>
      <c r="AM76" s="64" t="s">
        <v>164</v>
      </c>
      <c r="AN76" s="64" t="s">
        <v>164</v>
      </c>
      <c r="AO76" s="64" t="s">
        <v>164</v>
      </c>
      <c r="AP76" s="64" t="s">
        <v>164</v>
      </c>
      <c r="AQ76" s="64" t="s">
        <v>164</v>
      </c>
      <c r="AR76" s="50" t="s">
        <v>303</v>
      </c>
      <c r="AS76" s="66"/>
      <c r="AT76" s="37"/>
      <c r="AU76" s="37"/>
      <c r="AV76" s="37"/>
      <c r="AW76" s="37"/>
    </row>
    <row r="77" spans="1:49" ht="90" x14ac:dyDescent="0.25">
      <c r="A77" s="63" t="s">
        <v>304</v>
      </c>
      <c r="B77" s="50" t="s">
        <v>221</v>
      </c>
      <c r="C77" s="64" t="s">
        <v>305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50" t="s">
        <v>306</v>
      </c>
      <c r="AS77" s="66"/>
      <c r="AT77" s="37"/>
      <c r="AU77" s="37"/>
      <c r="AV77" s="37"/>
      <c r="AW77" s="37"/>
    </row>
    <row r="78" spans="1:49" ht="90" x14ac:dyDescent="0.25">
      <c r="A78" s="63" t="s">
        <v>307</v>
      </c>
      <c r="B78" s="50" t="s">
        <v>224</v>
      </c>
      <c r="C78" s="64" t="s">
        <v>305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50" t="s">
        <v>308</v>
      </c>
      <c r="AS78" s="66"/>
      <c r="AT78" s="37"/>
      <c r="AU78" s="37"/>
      <c r="AV78" s="37"/>
      <c r="AW78" s="37"/>
    </row>
    <row r="79" spans="1:49" ht="30" x14ac:dyDescent="0.25">
      <c r="A79" s="46" t="s">
        <v>309</v>
      </c>
      <c r="B79" s="52" t="s">
        <v>310</v>
      </c>
      <c r="C79" s="48" t="s">
        <v>164</v>
      </c>
      <c r="D79" s="48" t="s">
        <v>164</v>
      </c>
      <c r="E79" s="48" t="s">
        <v>164</v>
      </c>
      <c r="F79" s="48" t="s">
        <v>164</v>
      </c>
      <c r="G79" s="48" t="s">
        <v>164</v>
      </c>
      <c r="H79" s="48" t="s">
        <v>164</v>
      </c>
      <c r="I79" s="48" t="s">
        <v>164</v>
      </c>
      <c r="J79" s="48" t="s">
        <v>164</v>
      </c>
      <c r="K79" s="48" t="s">
        <v>164</v>
      </c>
      <c r="L79" s="48" t="s">
        <v>164</v>
      </c>
      <c r="M79" s="48" t="s">
        <v>164</v>
      </c>
      <c r="N79" s="48" t="s">
        <v>164</v>
      </c>
      <c r="O79" s="48" t="s">
        <v>164</v>
      </c>
      <c r="P79" s="48" t="s">
        <v>164</v>
      </c>
      <c r="Q79" s="48" t="s">
        <v>164</v>
      </c>
      <c r="R79" s="48" t="s">
        <v>164</v>
      </c>
      <c r="S79" s="48" t="s">
        <v>164</v>
      </c>
      <c r="T79" s="48" t="s">
        <v>164</v>
      </c>
      <c r="U79" s="48" t="s">
        <v>164</v>
      </c>
      <c r="V79" s="48" t="s">
        <v>164</v>
      </c>
      <c r="W79" s="48" t="s">
        <v>164</v>
      </c>
      <c r="X79" s="48" t="s">
        <v>164</v>
      </c>
      <c r="Y79" s="48" t="s">
        <v>164</v>
      </c>
      <c r="Z79" s="48" t="s">
        <v>164</v>
      </c>
      <c r="AA79" s="48" t="s">
        <v>164</v>
      </c>
      <c r="AB79" s="48" t="s">
        <v>164</v>
      </c>
      <c r="AC79" s="48" t="s">
        <v>164</v>
      </c>
      <c r="AD79" s="48" t="s">
        <v>164</v>
      </c>
      <c r="AE79" s="48" t="s">
        <v>164</v>
      </c>
      <c r="AF79" s="48" t="s">
        <v>164</v>
      </c>
      <c r="AG79" s="48" t="s">
        <v>164</v>
      </c>
      <c r="AH79" s="48" t="s">
        <v>164</v>
      </c>
      <c r="AI79" s="48" t="s">
        <v>164</v>
      </c>
      <c r="AJ79" s="48" t="s">
        <v>164</v>
      </c>
      <c r="AK79" s="48" t="s">
        <v>164</v>
      </c>
      <c r="AL79" s="48" t="s">
        <v>164</v>
      </c>
      <c r="AM79" s="48" t="s">
        <v>164</v>
      </c>
      <c r="AN79" s="48" t="s">
        <v>164</v>
      </c>
      <c r="AO79" s="48" t="s">
        <v>164</v>
      </c>
      <c r="AP79" s="48" t="s">
        <v>164</v>
      </c>
      <c r="AQ79" s="48" t="s">
        <v>164</v>
      </c>
      <c r="AR79" s="50"/>
      <c r="AS79" s="66"/>
      <c r="AT79" s="37"/>
      <c r="AU79" s="37"/>
      <c r="AV79" s="37"/>
      <c r="AW79" s="37"/>
    </row>
    <row r="80" spans="1:49" ht="48" x14ac:dyDescent="0.25">
      <c r="A80" s="46" t="s">
        <v>311</v>
      </c>
      <c r="B80" s="52" t="s">
        <v>388</v>
      </c>
      <c r="C80" s="48" t="s">
        <v>203</v>
      </c>
      <c r="D80" s="54">
        <f>D85</f>
        <v>0</v>
      </c>
      <c r="E80" s="54">
        <f>E85</f>
        <v>0</v>
      </c>
      <c r="F80" s="54">
        <f>F85</f>
        <v>0</v>
      </c>
      <c r="G80" s="54">
        <f>G85</f>
        <v>0</v>
      </c>
      <c r="H80" s="54">
        <f>H85</f>
        <v>0</v>
      </c>
      <c r="I80" s="54">
        <f t="shared" ref="I80:AQ80" si="8">I85</f>
        <v>0</v>
      </c>
      <c r="J80" s="54">
        <f t="shared" si="8"/>
        <v>0</v>
      </c>
      <c r="K80" s="54">
        <f t="shared" si="8"/>
        <v>0</v>
      </c>
      <c r="L80" s="54">
        <f t="shared" si="8"/>
        <v>0</v>
      </c>
      <c r="M80" s="54">
        <f t="shared" si="8"/>
        <v>0</v>
      </c>
      <c r="N80" s="54">
        <f t="shared" si="8"/>
        <v>0</v>
      </c>
      <c r="O80" s="54">
        <f t="shared" si="8"/>
        <v>0</v>
      </c>
      <c r="P80" s="54">
        <f t="shared" si="8"/>
        <v>0</v>
      </c>
      <c r="Q80" s="54">
        <f t="shared" si="8"/>
        <v>0</v>
      </c>
      <c r="R80" s="54">
        <f t="shared" si="8"/>
        <v>0</v>
      </c>
      <c r="S80" s="54">
        <f t="shared" si="8"/>
        <v>0</v>
      </c>
      <c r="T80" s="54">
        <f t="shared" si="8"/>
        <v>0</v>
      </c>
      <c r="U80" s="54">
        <f t="shared" si="8"/>
        <v>0</v>
      </c>
      <c r="V80" s="54">
        <f t="shared" si="8"/>
        <v>0</v>
      </c>
      <c r="W80" s="54">
        <f t="shared" si="8"/>
        <v>0</v>
      </c>
      <c r="X80" s="54">
        <f t="shared" si="8"/>
        <v>0</v>
      </c>
      <c r="Y80" s="54">
        <f t="shared" si="8"/>
        <v>0</v>
      </c>
      <c r="Z80" s="54">
        <f t="shared" si="8"/>
        <v>0</v>
      </c>
      <c r="AA80" s="54">
        <f t="shared" si="8"/>
        <v>0</v>
      </c>
      <c r="AB80" s="54">
        <f t="shared" si="8"/>
        <v>0</v>
      </c>
      <c r="AC80" s="54">
        <f t="shared" si="8"/>
        <v>0</v>
      </c>
      <c r="AD80" s="54">
        <f t="shared" si="8"/>
        <v>0</v>
      </c>
      <c r="AE80" s="54">
        <f t="shared" si="8"/>
        <v>0</v>
      </c>
      <c r="AF80" s="54">
        <f t="shared" si="8"/>
        <v>0</v>
      </c>
      <c r="AG80" s="54">
        <f t="shared" si="8"/>
        <v>0</v>
      </c>
      <c r="AH80" s="54">
        <f t="shared" si="8"/>
        <v>0</v>
      </c>
      <c r="AI80" s="54">
        <f t="shared" si="8"/>
        <v>0</v>
      </c>
      <c r="AJ80" s="54">
        <f t="shared" si="8"/>
        <v>0</v>
      </c>
      <c r="AK80" s="54">
        <f t="shared" si="8"/>
        <v>0</v>
      </c>
      <c r="AL80" s="54">
        <f t="shared" si="8"/>
        <v>0</v>
      </c>
      <c r="AM80" s="54">
        <f t="shared" si="8"/>
        <v>0</v>
      </c>
      <c r="AN80" s="54">
        <f t="shared" si="8"/>
        <v>0</v>
      </c>
      <c r="AO80" s="54">
        <f t="shared" si="8"/>
        <v>0</v>
      </c>
      <c r="AP80" s="54">
        <f t="shared" si="8"/>
        <v>0</v>
      </c>
      <c r="AQ80" s="54">
        <f t="shared" si="8"/>
        <v>0</v>
      </c>
      <c r="AR80" s="50" t="s">
        <v>313</v>
      </c>
      <c r="AS80" s="66"/>
      <c r="AT80" s="37"/>
      <c r="AU80" s="37"/>
      <c r="AV80" s="37"/>
      <c r="AW80" s="37"/>
    </row>
    <row r="81" spans="1:49" ht="35.25" customHeight="1" x14ac:dyDescent="0.25">
      <c r="A81" s="67" t="s">
        <v>314</v>
      </c>
      <c r="B81" s="52" t="s">
        <v>315</v>
      </c>
      <c r="C81" s="48" t="s">
        <v>203</v>
      </c>
      <c r="D81" s="54">
        <f t="shared" ref="D81:H84" si="9">D86</f>
        <v>0</v>
      </c>
      <c r="E81" s="54">
        <f t="shared" si="9"/>
        <v>0</v>
      </c>
      <c r="F81" s="54">
        <f t="shared" si="9"/>
        <v>0</v>
      </c>
      <c r="G81" s="54">
        <f>G86</f>
        <v>0</v>
      </c>
      <c r="H81" s="54">
        <f t="shared" si="9"/>
        <v>0</v>
      </c>
      <c r="I81" s="54">
        <f t="shared" ref="I81:AQ81" si="10">I86</f>
        <v>0</v>
      </c>
      <c r="J81" s="54">
        <f t="shared" si="10"/>
        <v>0</v>
      </c>
      <c r="K81" s="54">
        <f t="shared" si="10"/>
        <v>0</v>
      </c>
      <c r="L81" s="54">
        <f t="shared" si="10"/>
        <v>0</v>
      </c>
      <c r="M81" s="54">
        <f t="shared" si="10"/>
        <v>0</v>
      </c>
      <c r="N81" s="54">
        <f t="shared" si="10"/>
        <v>0</v>
      </c>
      <c r="O81" s="54">
        <f t="shared" si="10"/>
        <v>0</v>
      </c>
      <c r="P81" s="54">
        <f t="shared" si="10"/>
        <v>0</v>
      </c>
      <c r="Q81" s="54">
        <f t="shared" si="10"/>
        <v>0</v>
      </c>
      <c r="R81" s="54">
        <f t="shared" si="10"/>
        <v>0</v>
      </c>
      <c r="S81" s="54">
        <f t="shared" si="10"/>
        <v>0</v>
      </c>
      <c r="T81" s="54">
        <f t="shared" si="10"/>
        <v>0</v>
      </c>
      <c r="U81" s="54">
        <f t="shared" si="10"/>
        <v>0</v>
      </c>
      <c r="V81" s="54">
        <f t="shared" si="10"/>
        <v>0</v>
      </c>
      <c r="W81" s="54">
        <f t="shared" si="10"/>
        <v>0</v>
      </c>
      <c r="X81" s="54">
        <f t="shared" si="10"/>
        <v>0</v>
      </c>
      <c r="Y81" s="54">
        <f t="shared" si="10"/>
        <v>0</v>
      </c>
      <c r="Z81" s="54">
        <f t="shared" si="10"/>
        <v>0</v>
      </c>
      <c r="AA81" s="54">
        <f t="shared" si="10"/>
        <v>0</v>
      </c>
      <c r="AB81" s="54">
        <f t="shared" si="10"/>
        <v>0</v>
      </c>
      <c r="AC81" s="54">
        <f t="shared" si="10"/>
        <v>0</v>
      </c>
      <c r="AD81" s="54">
        <f t="shared" si="10"/>
        <v>0</v>
      </c>
      <c r="AE81" s="54">
        <f t="shared" si="10"/>
        <v>0</v>
      </c>
      <c r="AF81" s="54">
        <f t="shared" si="10"/>
        <v>0</v>
      </c>
      <c r="AG81" s="54">
        <f t="shared" si="10"/>
        <v>0</v>
      </c>
      <c r="AH81" s="54">
        <f t="shared" si="10"/>
        <v>0</v>
      </c>
      <c r="AI81" s="54">
        <f t="shared" si="10"/>
        <v>0</v>
      </c>
      <c r="AJ81" s="54">
        <f t="shared" si="10"/>
        <v>0</v>
      </c>
      <c r="AK81" s="54">
        <f t="shared" si="10"/>
        <v>0</v>
      </c>
      <c r="AL81" s="54">
        <f t="shared" si="10"/>
        <v>0</v>
      </c>
      <c r="AM81" s="54">
        <f t="shared" si="10"/>
        <v>0</v>
      </c>
      <c r="AN81" s="54">
        <f t="shared" si="10"/>
        <v>0</v>
      </c>
      <c r="AO81" s="54">
        <f t="shared" si="10"/>
        <v>0</v>
      </c>
      <c r="AP81" s="54">
        <f t="shared" si="10"/>
        <v>0</v>
      </c>
      <c r="AQ81" s="54">
        <f t="shared" si="10"/>
        <v>0</v>
      </c>
      <c r="AR81" s="50" t="s">
        <v>316</v>
      </c>
      <c r="AS81" s="66"/>
      <c r="AT81" s="37"/>
      <c r="AU81" s="37"/>
      <c r="AV81" s="37"/>
      <c r="AW81" s="37"/>
    </row>
    <row r="82" spans="1:49" ht="35.25" customHeight="1" x14ac:dyDescent="0.25">
      <c r="A82" s="67" t="s">
        <v>317</v>
      </c>
      <c r="B82" s="52" t="s">
        <v>318</v>
      </c>
      <c r="C82" s="48" t="s">
        <v>203</v>
      </c>
      <c r="D82" s="54">
        <f t="shared" si="9"/>
        <v>0</v>
      </c>
      <c r="E82" s="54">
        <f t="shared" si="9"/>
        <v>0</v>
      </c>
      <c r="F82" s="54">
        <f t="shared" si="9"/>
        <v>0</v>
      </c>
      <c r="G82" s="54">
        <f>G87</f>
        <v>0</v>
      </c>
      <c r="H82" s="54">
        <f t="shared" si="9"/>
        <v>0</v>
      </c>
      <c r="I82" s="54">
        <f t="shared" ref="I82:AQ82" si="11">I87</f>
        <v>0</v>
      </c>
      <c r="J82" s="54">
        <f t="shared" si="11"/>
        <v>0</v>
      </c>
      <c r="K82" s="54">
        <f t="shared" si="11"/>
        <v>0</v>
      </c>
      <c r="L82" s="54">
        <f t="shared" si="11"/>
        <v>0</v>
      </c>
      <c r="M82" s="54">
        <f t="shared" si="11"/>
        <v>0</v>
      </c>
      <c r="N82" s="54">
        <f t="shared" si="11"/>
        <v>0</v>
      </c>
      <c r="O82" s="54">
        <f t="shared" si="11"/>
        <v>0</v>
      </c>
      <c r="P82" s="54">
        <f t="shared" si="11"/>
        <v>0</v>
      </c>
      <c r="Q82" s="54">
        <f t="shared" si="11"/>
        <v>0</v>
      </c>
      <c r="R82" s="54">
        <f t="shared" si="11"/>
        <v>0</v>
      </c>
      <c r="S82" s="54">
        <f t="shared" si="11"/>
        <v>0</v>
      </c>
      <c r="T82" s="54">
        <f t="shared" si="11"/>
        <v>0</v>
      </c>
      <c r="U82" s="54">
        <f t="shared" si="11"/>
        <v>0</v>
      </c>
      <c r="V82" s="54">
        <f t="shared" si="11"/>
        <v>0</v>
      </c>
      <c r="W82" s="54">
        <f t="shared" si="11"/>
        <v>0</v>
      </c>
      <c r="X82" s="54">
        <f t="shared" si="11"/>
        <v>0</v>
      </c>
      <c r="Y82" s="54">
        <f t="shared" si="11"/>
        <v>0</v>
      </c>
      <c r="Z82" s="54">
        <f t="shared" si="11"/>
        <v>0</v>
      </c>
      <c r="AA82" s="54">
        <f t="shared" si="11"/>
        <v>0</v>
      </c>
      <c r="AB82" s="54">
        <f t="shared" si="11"/>
        <v>0</v>
      </c>
      <c r="AC82" s="54">
        <f t="shared" si="11"/>
        <v>0</v>
      </c>
      <c r="AD82" s="54">
        <f t="shared" si="11"/>
        <v>0</v>
      </c>
      <c r="AE82" s="54">
        <f t="shared" si="11"/>
        <v>0</v>
      </c>
      <c r="AF82" s="54">
        <f t="shared" si="11"/>
        <v>0</v>
      </c>
      <c r="AG82" s="54">
        <f t="shared" si="11"/>
        <v>0</v>
      </c>
      <c r="AH82" s="54">
        <f t="shared" si="11"/>
        <v>0</v>
      </c>
      <c r="AI82" s="54">
        <f t="shared" si="11"/>
        <v>0</v>
      </c>
      <c r="AJ82" s="54">
        <f t="shared" si="11"/>
        <v>0</v>
      </c>
      <c r="AK82" s="54">
        <f t="shared" si="11"/>
        <v>0</v>
      </c>
      <c r="AL82" s="54">
        <f t="shared" si="11"/>
        <v>0</v>
      </c>
      <c r="AM82" s="54">
        <f t="shared" si="11"/>
        <v>0</v>
      </c>
      <c r="AN82" s="54">
        <f t="shared" si="11"/>
        <v>0</v>
      </c>
      <c r="AO82" s="54">
        <f t="shared" si="11"/>
        <v>0</v>
      </c>
      <c r="AP82" s="54">
        <f t="shared" si="11"/>
        <v>0</v>
      </c>
      <c r="AQ82" s="54">
        <f t="shared" si="11"/>
        <v>0</v>
      </c>
      <c r="AR82" s="50" t="s">
        <v>319</v>
      </c>
      <c r="AS82" s="66"/>
      <c r="AT82" s="37"/>
      <c r="AU82" s="37"/>
      <c r="AV82" s="37"/>
      <c r="AW82" s="37"/>
    </row>
    <row r="83" spans="1:49" ht="35.25" customHeight="1" x14ac:dyDescent="0.25">
      <c r="A83" s="67" t="s">
        <v>320</v>
      </c>
      <c r="B83" s="52" t="s">
        <v>321</v>
      </c>
      <c r="C83" s="48" t="s">
        <v>203</v>
      </c>
      <c r="D83" s="54">
        <f t="shared" si="9"/>
        <v>0</v>
      </c>
      <c r="E83" s="54">
        <f t="shared" si="9"/>
        <v>0</v>
      </c>
      <c r="F83" s="54">
        <f t="shared" si="9"/>
        <v>0</v>
      </c>
      <c r="G83" s="54">
        <f>G88</f>
        <v>0</v>
      </c>
      <c r="H83" s="54">
        <f t="shared" si="9"/>
        <v>0</v>
      </c>
      <c r="I83" s="54">
        <f t="shared" ref="I83:AQ83" si="12">I88</f>
        <v>0</v>
      </c>
      <c r="J83" s="54">
        <f t="shared" si="12"/>
        <v>0</v>
      </c>
      <c r="K83" s="54">
        <f t="shared" si="12"/>
        <v>0</v>
      </c>
      <c r="L83" s="54">
        <f t="shared" si="12"/>
        <v>0</v>
      </c>
      <c r="M83" s="54">
        <f t="shared" si="12"/>
        <v>0</v>
      </c>
      <c r="N83" s="54">
        <f t="shared" si="12"/>
        <v>0</v>
      </c>
      <c r="O83" s="54">
        <f t="shared" si="12"/>
        <v>0</v>
      </c>
      <c r="P83" s="54">
        <f t="shared" si="12"/>
        <v>0</v>
      </c>
      <c r="Q83" s="54">
        <f t="shared" si="12"/>
        <v>0</v>
      </c>
      <c r="R83" s="54">
        <f t="shared" si="12"/>
        <v>0</v>
      </c>
      <c r="S83" s="54">
        <f t="shared" si="12"/>
        <v>0</v>
      </c>
      <c r="T83" s="54">
        <f t="shared" si="12"/>
        <v>0</v>
      </c>
      <c r="U83" s="54">
        <f t="shared" si="12"/>
        <v>0</v>
      </c>
      <c r="V83" s="54">
        <f t="shared" si="12"/>
        <v>0</v>
      </c>
      <c r="W83" s="54">
        <f t="shared" si="12"/>
        <v>0</v>
      </c>
      <c r="X83" s="54">
        <f t="shared" si="12"/>
        <v>0</v>
      </c>
      <c r="Y83" s="54">
        <f t="shared" si="12"/>
        <v>0</v>
      </c>
      <c r="Z83" s="54">
        <f t="shared" si="12"/>
        <v>0</v>
      </c>
      <c r="AA83" s="54">
        <f t="shared" si="12"/>
        <v>0</v>
      </c>
      <c r="AB83" s="54">
        <f t="shared" si="12"/>
        <v>0</v>
      </c>
      <c r="AC83" s="54">
        <f t="shared" si="12"/>
        <v>0</v>
      </c>
      <c r="AD83" s="54">
        <f t="shared" si="12"/>
        <v>0</v>
      </c>
      <c r="AE83" s="54">
        <f t="shared" si="12"/>
        <v>0</v>
      </c>
      <c r="AF83" s="54">
        <f t="shared" si="12"/>
        <v>0</v>
      </c>
      <c r="AG83" s="54">
        <f t="shared" si="12"/>
        <v>0</v>
      </c>
      <c r="AH83" s="54">
        <f t="shared" si="12"/>
        <v>0</v>
      </c>
      <c r="AI83" s="54">
        <f t="shared" si="12"/>
        <v>0</v>
      </c>
      <c r="AJ83" s="54">
        <f t="shared" si="12"/>
        <v>0</v>
      </c>
      <c r="AK83" s="54">
        <f t="shared" si="12"/>
        <v>0</v>
      </c>
      <c r="AL83" s="54">
        <f t="shared" si="12"/>
        <v>0</v>
      </c>
      <c r="AM83" s="54">
        <f t="shared" si="12"/>
        <v>0</v>
      </c>
      <c r="AN83" s="54">
        <f t="shared" si="12"/>
        <v>0</v>
      </c>
      <c r="AO83" s="54">
        <f t="shared" si="12"/>
        <v>0</v>
      </c>
      <c r="AP83" s="54">
        <f t="shared" si="12"/>
        <v>0</v>
      </c>
      <c r="AQ83" s="54">
        <f t="shared" si="12"/>
        <v>0</v>
      </c>
      <c r="AR83" s="50" t="s">
        <v>322</v>
      </c>
      <c r="AS83" s="66"/>
      <c r="AT83" s="37"/>
      <c r="AU83" s="37"/>
      <c r="AV83" s="37"/>
      <c r="AW83" s="37"/>
    </row>
    <row r="84" spans="1:49" ht="35.25" customHeight="1" x14ac:dyDescent="0.25">
      <c r="A84" s="67" t="s">
        <v>323</v>
      </c>
      <c r="B84" s="52" t="s">
        <v>324</v>
      </c>
      <c r="C84" s="48" t="s">
        <v>203</v>
      </c>
      <c r="D84" s="54">
        <f t="shared" si="9"/>
        <v>0</v>
      </c>
      <c r="E84" s="54">
        <f t="shared" si="9"/>
        <v>0</v>
      </c>
      <c r="F84" s="54">
        <f t="shared" si="9"/>
        <v>0</v>
      </c>
      <c r="G84" s="54">
        <f>G89</f>
        <v>0</v>
      </c>
      <c r="H84" s="54">
        <f t="shared" si="9"/>
        <v>0</v>
      </c>
      <c r="I84" s="54">
        <f t="shared" ref="I84:AQ84" si="13">I89</f>
        <v>0</v>
      </c>
      <c r="J84" s="54">
        <f t="shared" si="13"/>
        <v>0</v>
      </c>
      <c r="K84" s="54">
        <f t="shared" si="13"/>
        <v>0</v>
      </c>
      <c r="L84" s="54">
        <f t="shared" si="13"/>
        <v>0</v>
      </c>
      <c r="M84" s="54">
        <f t="shared" si="13"/>
        <v>0</v>
      </c>
      <c r="N84" s="54">
        <f t="shared" si="13"/>
        <v>0</v>
      </c>
      <c r="O84" s="54">
        <f t="shared" si="13"/>
        <v>0</v>
      </c>
      <c r="P84" s="54">
        <f t="shared" si="13"/>
        <v>0</v>
      </c>
      <c r="Q84" s="54">
        <f t="shared" si="13"/>
        <v>0</v>
      </c>
      <c r="R84" s="54">
        <f t="shared" si="13"/>
        <v>0</v>
      </c>
      <c r="S84" s="54">
        <f t="shared" si="13"/>
        <v>0</v>
      </c>
      <c r="T84" s="54">
        <f t="shared" si="13"/>
        <v>0</v>
      </c>
      <c r="U84" s="54">
        <f t="shared" si="13"/>
        <v>0</v>
      </c>
      <c r="V84" s="54">
        <f t="shared" si="13"/>
        <v>0</v>
      </c>
      <c r="W84" s="54">
        <f t="shared" si="13"/>
        <v>0</v>
      </c>
      <c r="X84" s="54">
        <f t="shared" si="13"/>
        <v>0</v>
      </c>
      <c r="Y84" s="54">
        <f t="shared" si="13"/>
        <v>0</v>
      </c>
      <c r="Z84" s="54">
        <f t="shared" si="13"/>
        <v>0</v>
      </c>
      <c r="AA84" s="54">
        <f t="shared" si="13"/>
        <v>0</v>
      </c>
      <c r="AB84" s="54">
        <f t="shared" si="13"/>
        <v>0</v>
      </c>
      <c r="AC84" s="54">
        <f t="shared" si="13"/>
        <v>0</v>
      </c>
      <c r="AD84" s="54">
        <f t="shared" si="13"/>
        <v>0</v>
      </c>
      <c r="AE84" s="54">
        <f t="shared" si="13"/>
        <v>0</v>
      </c>
      <c r="AF84" s="54">
        <f t="shared" si="13"/>
        <v>0</v>
      </c>
      <c r="AG84" s="54">
        <f t="shared" si="13"/>
        <v>0</v>
      </c>
      <c r="AH84" s="54">
        <f t="shared" si="13"/>
        <v>0</v>
      </c>
      <c r="AI84" s="54">
        <f t="shared" si="13"/>
        <v>0</v>
      </c>
      <c r="AJ84" s="54">
        <f t="shared" si="13"/>
        <v>0</v>
      </c>
      <c r="AK84" s="54">
        <f t="shared" si="13"/>
        <v>0</v>
      </c>
      <c r="AL84" s="54">
        <f t="shared" si="13"/>
        <v>0</v>
      </c>
      <c r="AM84" s="54">
        <f t="shared" si="13"/>
        <v>0</v>
      </c>
      <c r="AN84" s="54">
        <f t="shared" si="13"/>
        <v>0</v>
      </c>
      <c r="AO84" s="54">
        <f t="shared" si="13"/>
        <v>0</v>
      </c>
      <c r="AP84" s="54">
        <f t="shared" si="13"/>
        <v>0</v>
      </c>
      <c r="AQ84" s="54">
        <f t="shared" si="13"/>
        <v>0</v>
      </c>
      <c r="AR84" s="50" t="s">
        <v>325</v>
      </c>
      <c r="AS84" s="66"/>
      <c r="AT84" s="37"/>
      <c r="AU84" s="37"/>
      <c r="AV84" s="37"/>
      <c r="AW84" s="37"/>
    </row>
    <row r="85" spans="1:49" ht="150" x14ac:dyDescent="0.25">
      <c r="A85" s="46" t="s">
        <v>327</v>
      </c>
      <c r="B85" s="59" t="s">
        <v>209</v>
      </c>
      <c r="C85" s="48" t="s">
        <v>203</v>
      </c>
      <c r="D85" s="54">
        <f>SUM(D86:D89)</f>
        <v>0</v>
      </c>
      <c r="E85" s="54">
        <f>SUM(E86:E89)</f>
        <v>0</v>
      </c>
      <c r="F85" s="54">
        <f>SUM(F86:F89)</f>
        <v>0</v>
      </c>
      <c r="G85" s="54">
        <f>SUM(G86:G89)</f>
        <v>0</v>
      </c>
      <c r="H85" s="54">
        <f>SUM(H86:H89)</f>
        <v>0</v>
      </c>
      <c r="I85" s="54">
        <f t="shared" ref="I85:AQ85" si="14">SUM(I86:I89)</f>
        <v>0</v>
      </c>
      <c r="J85" s="54">
        <f t="shared" si="14"/>
        <v>0</v>
      </c>
      <c r="K85" s="54">
        <f t="shared" si="14"/>
        <v>0</v>
      </c>
      <c r="L85" s="54">
        <f t="shared" si="14"/>
        <v>0</v>
      </c>
      <c r="M85" s="54">
        <f t="shared" si="14"/>
        <v>0</v>
      </c>
      <c r="N85" s="54">
        <f t="shared" si="14"/>
        <v>0</v>
      </c>
      <c r="O85" s="54">
        <f t="shared" si="14"/>
        <v>0</v>
      </c>
      <c r="P85" s="54">
        <f t="shared" si="14"/>
        <v>0</v>
      </c>
      <c r="Q85" s="54">
        <f t="shared" si="14"/>
        <v>0</v>
      </c>
      <c r="R85" s="54">
        <f t="shared" si="14"/>
        <v>0</v>
      </c>
      <c r="S85" s="54">
        <f t="shared" si="14"/>
        <v>0</v>
      </c>
      <c r="T85" s="54">
        <f t="shared" si="14"/>
        <v>0</v>
      </c>
      <c r="U85" s="54">
        <f t="shared" si="14"/>
        <v>0</v>
      </c>
      <c r="V85" s="54">
        <f t="shared" si="14"/>
        <v>0</v>
      </c>
      <c r="W85" s="54">
        <f t="shared" si="14"/>
        <v>0</v>
      </c>
      <c r="X85" s="54">
        <f t="shared" si="14"/>
        <v>0</v>
      </c>
      <c r="Y85" s="54">
        <f t="shared" si="14"/>
        <v>0</v>
      </c>
      <c r="Z85" s="54">
        <f t="shared" si="14"/>
        <v>0</v>
      </c>
      <c r="AA85" s="54">
        <f t="shared" si="14"/>
        <v>0</v>
      </c>
      <c r="AB85" s="54">
        <f t="shared" si="14"/>
        <v>0</v>
      </c>
      <c r="AC85" s="54">
        <f t="shared" si="14"/>
        <v>0</v>
      </c>
      <c r="AD85" s="54">
        <f t="shared" si="14"/>
        <v>0</v>
      </c>
      <c r="AE85" s="54">
        <f t="shared" si="14"/>
        <v>0</v>
      </c>
      <c r="AF85" s="54">
        <f t="shared" si="14"/>
        <v>0</v>
      </c>
      <c r="AG85" s="54">
        <f t="shared" si="14"/>
        <v>0</v>
      </c>
      <c r="AH85" s="54">
        <f t="shared" si="14"/>
        <v>0</v>
      </c>
      <c r="AI85" s="54">
        <f t="shared" si="14"/>
        <v>0</v>
      </c>
      <c r="AJ85" s="54">
        <f t="shared" si="14"/>
        <v>0</v>
      </c>
      <c r="AK85" s="54">
        <f t="shared" si="14"/>
        <v>0</v>
      </c>
      <c r="AL85" s="54">
        <f t="shared" si="14"/>
        <v>0</v>
      </c>
      <c r="AM85" s="54">
        <f t="shared" si="14"/>
        <v>0</v>
      </c>
      <c r="AN85" s="54">
        <f t="shared" si="14"/>
        <v>0</v>
      </c>
      <c r="AO85" s="54">
        <f t="shared" si="14"/>
        <v>0</v>
      </c>
      <c r="AP85" s="54">
        <f t="shared" si="14"/>
        <v>0</v>
      </c>
      <c r="AQ85" s="54">
        <f t="shared" si="14"/>
        <v>0</v>
      </c>
      <c r="AR85" s="68" t="s">
        <v>326</v>
      </c>
      <c r="AS85" s="66"/>
      <c r="AT85" s="37"/>
      <c r="AU85" s="37"/>
      <c r="AV85" s="37"/>
      <c r="AW85" s="37"/>
    </row>
    <row r="86" spans="1:49" x14ac:dyDescent="0.25">
      <c r="A86" s="67" t="s">
        <v>328</v>
      </c>
      <c r="B86" s="52" t="s">
        <v>315</v>
      </c>
      <c r="C86" s="48" t="s">
        <v>203</v>
      </c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50"/>
      <c r="AS86" s="66"/>
      <c r="AT86" s="37"/>
      <c r="AU86" s="37"/>
      <c r="AV86" s="37"/>
      <c r="AW86" s="37"/>
    </row>
    <row r="87" spans="1:49" x14ac:dyDescent="0.25">
      <c r="A87" s="67" t="s">
        <v>329</v>
      </c>
      <c r="B87" s="52" t="s">
        <v>318</v>
      </c>
      <c r="C87" s="48" t="s">
        <v>203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50"/>
      <c r="AS87" s="66"/>
      <c r="AT87" s="37"/>
      <c r="AU87" s="37"/>
      <c r="AV87" s="37"/>
      <c r="AW87" s="37"/>
    </row>
    <row r="88" spans="1:49" x14ac:dyDescent="0.25">
      <c r="A88" s="67" t="s">
        <v>330</v>
      </c>
      <c r="B88" s="52" t="s">
        <v>321</v>
      </c>
      <c r="C88" s="48" t="s">
        <v>203</v>
      </c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50"/>
      <c r="AS88" s="66"/>
      <c r="AT88" s="37"/>
      <c r="AU88" s="37"/>
      <c r="AV88" s="37"/>
      <c r="AW88" s="37"/>
    </row>
    <row r="89" spans="1:49" x14ac:dyDescent="0.25">
      <c r="A89" s="67" t="s">
        <v>331</v>
      </c>
      <c r="B89" s="52" t="s">
        <v>324</v>
      </c>
      <c r="C89" s="48" t="s">
        <v>203</v>
      </c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50"/>
      <c r="AS89" s="66"/>
      <c r="AT89" s="37"/>
      <c r="AU89" s="37"/>
      <c r="AV89" s="37"/>
      <c r="AW89" s="37"/>
    </row>
    <row r="92" spans="1:49" ht="15" customHeight="1" x14ac:dyDescent="0.25">
      <c r="A92" s="75">
        <v>1</v>
      </c>
      <c r="B92" s="195" t="s">
        <v>335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</row>
    <row r="93" spans="1:49" ht="15" customHeight="1" x14ac:dyDescent="0.25">
      <c r="B93" s="195" t="s">
        <v>336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</row>
    <row r="94" spans="1:49" ht="15" customHeight="1" x14ac:dyDescent="0.25">
      <c r="A94" s="76">
        <v>2</v>
      </c>
      <c r="B94" s="196" t="s">
        <v>337</v>
      </c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</row>
    <row r="95" spans="1:49" ht="18" x14ac:dyDescent="0.25">
      <c r="A95" s="76">
        <v>3</v>
      </c>
      <c r="B95" s="33" t="s">
        <v>386</v>
      </c>
    </row>
  </sheetData>
  <mergeCells count="10">
    <mergeCell ref="B94:AR94"/>
    <mergeCell ref="Z6:AB6"/>
    <mergeCell ref="AH6:AJ6"/>
    <mergeCell ref="AK6:AM6"/>
    <mergeCell ref="AR16:AR29"/>
    <mergeCell ref="A2:AR2"/>
    <mergeCell ref="A3:AR3"/>
    <mergeCell ref="A4:AR4"/>
    <mergeCell ref="B92:AR92"/>
    <mergeCell ref="B93:AR93"/>
  </mergeCells>
  <dataValidations xWindow="1364" yWindow="840" count="8">
    <dataValidation type="list" operator="lessThanOrEqual" allowBlank="1" showInputMessage="1" showErrorMessage="1" errorTitle="Ошибка" error="Выберите значение из списка!" sqref="B19 B21 B23 B25 B27 B29">
      <formula1>source_of_funding</formula1>
    </dataValidation>
    <dataValidation type="textLength" operator="lessThanOrEqual" allowBlank="1" showInputMessage="1" showErrorMessage="1" errorTitle="Ошибка" error="Допускается ввод не более 900 символов!" sqref="D11:D12 D7:AQ7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 D13:AQ14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>
      <formula1>"a"</formula1>
    </dataValidation>
    <dataValidation type="whole" allowBlank="1" showInputMessage="1" showErrorMessage="1" errorTitle="Ошибка" error="Введите год с 2000 по 2030!" prompt="Укажите год реализации инвестиционной программы/мероприятия" sqref="B16 B18 B20 B22 B24 B26 B28">
      <formula1>2000</formula1>
      <formula2>2030</formula2>
    </dataValidation>
    <dataValidation type="list" operator="lessThanOrEqual" allowBlank="1" showInputMessage="1" showErrorMessage="1" errorTitle="Ошибка" error="Выберите значение из списка!" prompt="Укажите источник финансирования" sqref="B85 B17">
      <formula1>source_of_funding</formula1>
    </dataValidation>
    <dataValidation type="decimal" allowBlank="1" showErrorMessage="1" errorTitle="Ошибка" error="Допускается ввод только неотрицательных чисел!" sqref="D44:D45 D68:D69 D62:D63 D65:D66 D19:AQ19 D17:AQ17 D86:AQ89 D35:AQ36 D38:AQ39 D32:AQ33 D71:AQ72 D77:AQ78 D21:AQ21 D74:AQ75 D23:AQ23 D25:AQ25 D27:AQ27 D29:AQ29">
      <formula1>0</formula1>
      <formula2>9.99999999999999E+23</formula2>
    </dataValidation>
    <dataValidation type="decimal" allowBlank="1" showInputMessage="1" showErrorMessage="1" error="Введите значение от 0 до 100%" sqref="D50:AQ51 D47:AQ48 E44:AQ45 D41:AQ42 E68:AQ69 E65:AQ66 D53:AQ54 D59:AQ60 D56:AQ57 E62:AQ63">
      <formula1>0</formula1>
      <formula2>100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1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5"/>
  <sheetViews>
    <sheetView zoomScale="80" zoomScaleNormal="8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A2" sqref="A2:AS2"/>
    </sheetView>
  </sheetViews>
  <sheetFormatPr defaultRowHeight="15" x14ac:dyDescent="0.25"/>
  <cols>
    <col min="1" max="1" width="11" style="33" customWidth="1"/>
    <col min="2" max="2" width="33.140625" style="33" customWidth="1"/>
    <col min="3" max="3" width="9.7109375" style="33" customWidth="1"/>
    <col min="4" max="4" width="25.28515625" style="33" customWidth="1"/>
    <col min="5" max="24" width="23.42578125" style="33" customWidth="1"/>
    <col min="25" max="25" width="29" style="33" customWidth="1"/>
    <col min="26" max="31" width="23.42578125" style="33" customWidth="1"/>
    <col min="32" max="32" width="26.85546875" style="33" customWidth="1"/>
    <col min="33" max="39" width="23.42578125" style="33" customWidth="1"/>
    <col min="40" max="40" width="30" style="33" customWidth="1"/>
    <col min="41" max="44" width="23.42578125" style="33" customWidth="1"/>
    <col min="45" max="45" width="63.140625" style="33" customWidth="1"/>
    <col min="46" max="16384" width="9.140625" style="33"/>
  </cols>
  <sheetData>
    <row r="1" spans="1:50" x14ac:dyDescent="0.25">
      <c r="AS1" s="36" t="s">
        <v>332</v>
      </c>
    </row>
    <row r="2" spans="1:50" ht="17.25" x14ac:dyDescent="0.25">
      <c r="A2" s="192" t="s">
        <v>338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</row>
    <row r="3" spans="1:50" ht="15" customHeight="1" x14ac:dyDescent="0.25">
      <c r="A3" s="193" t="s">
        <v>333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37"/>
      <c r="AU3" s="37"/>
      <c r="AV3" s="37"/>
      <c r="AW3" s="37"/>
      <c r="AX3" s="37"/>
    </row>
    <row r="4" spans="1:50" ht="15" customHeight="1" x14ac:dyDescent="0.25">
      <c r="A4" s="189" t="s">
        <v>334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37"/>
      <c r="AU4" s="37"/>
      <c r="AV4" s="37"/>
      <c r="AW4" s="37"/>
      <c r="AX4" s="37"/>
    </row>
    <row r="5" spans="1:50" ht="45" x14ac:dyDescent="0.25">
      <c r="A5" s="38" t="s">
        <v>131</v>
      </c>
      <c r="B5" s="39" t="s">
        <v>132</v>
      </c>
      <c r="C5" s="39" t="s">
        <v>133</v>
      </c>
      <c r="D5" s="40" t="s">
        <v>134</v>
      </c>
      <c r="E5" s="40" t="s">
        <v>339</v>
      </c>
      <c r="F5" s="40" t="s">
        <v>339</v>
      </c>
      <c r="G5" s="40" t="s">
        <v>339</v>
      </c>
      <c r="H5" s="40" t="s">
        <v>339</v>
      </c>
      <c r="I5" s="40" t="s">
        <v>339</v>
      </c>
      <c r="J5" s="40" t="s">
        <v>339</v>
      </c>
      <c r="K5" s="40" t="s">
        <v>339</v>
      </c>
      <c r="L5" s="40" t="s">
        <v>339</v>
      </c>
      <c r="M5" s="40" t="s">
        <v>339</v>
      </c>
      <c r="N5" s="40" t="s">
        <v>339</v>
      </c>
      <c r="O5" s="40" t="s">
        <v>339</v>
      </c>
      <c r="P5" s="40" t="s">
        <v>339</v>
      </c>
      <c r="Q5" s="40" t="s">
        <v>339</v>
      </c>
      <c r="R5" s="40" t="s">
        <v>339</v>
      </c>
      <c r="S5" s="40" t="s">
        <v>339</v>
      </c>
      <c r="T5" s="40" t="s">
        <v>339</v>
      </c>
      <c r="U5" s="40" t="s">
        <v>339</v>
      </c>
      <c r="V5" s="40" t="s">
        <v>339</v>
      </c>
      <c r="W5" s="40" t="s">
        <v>339</v>
      </c>
      <c r="X5" s="40" t="s">
        <v>339</v>
      </c>
      <c r="Y5" s="40" t="s">
        <v>339</v>
      </c>
      <c r="Z5" s="40" t="s">
        <v>339</v>
      </c>
      <c r="AA5" s="40" t="s">
        <v>339</v>
      </c>
      <c r="AB5" s="40" t="s">
        <v>339</v>
      </c>
      <c r="AC5" s="40" t="s">
        <v>339</v>
      </c>
      <c r="AD5" s="40" t="s">
        <v>339</v>
      </c>
      <c r="AE5" s="40" t="s">
        <v>339</v>
      </c>
      <c r="AF5" s="40" t="s">
        <v>339</v>
      </c>
      <c r="AG5" s="40" t="s">
        <v>339</v>
      </c>
      <c r="AH5" s="40" t="s">
        <v>339</v>
      </c>
      <c r="AI5" s="40" t="s">
        <v>339</v>
      </c>
      <c r="AJ5" s="40" t="s">
        <v>339</v>
      </c>
      <c r="AK5" s="40" t="s">
        <v>339</v>
      </c>
      <c r="AL5" s="40" t="s">
        <v>339</v>
      </c>
      <c r="AM5" s="40" t="s">
        <v>339</v>
      </c>
      <c r="AN5" s="40" t="s">
        <v>339</v>
      </c>
      <c r="AO5" s="40" t="s">
        <v>339</v>
      </c>
      <c r="AP5" s="40" t="s">
        <v>339</v>
      </c>
      <c r="AQ5" s="40" t="s">
        <v>339</v>
      </c>
      <c r="AR5" s="40" t="s">
        <v>339</v>
      </c>
      <c r="AS5" s="38" t="s">
        <v>130</v>
      </c>
      <c r="AT5" s="41"/>
      <c r="AU5" s="37"/>
      <c r="AV5" s="37"/>
      <c r="AW5" s="37"/>
      <c r="AX5" s="37"/>
    </row>
    <row r="6" spans="1:50" x14ac:dyDescent="0.25">
      <c r="A6" s="42" t="s">
        <v>135</v>
      </c>
      <c r="B6" s="43" t="s">
        <v>136</v>
      </c>
      <c r="C6" s="43" t="s">
        <v>137</v>
      </c>
      <c r="D6" s="43" t="s">
        <v>138</v>
      </c>
      <c r="E6" s="44" t="s">
        <v>139</v>
      </c>
      <c r="F6" s="44" t="s">
        <v>140</v>
      </c>
      <c r="G6" s="44" t="s">
        <v>141</v>
      </c>
      <c r="H6" s="44" t="s">
        <v>142</v>
      </c>
      <c r="I6" s="44" t="s">
        <v>143</v>
      </c>
      <c r="J6" s="44" t="s">
        <v>144</v>
      </c>
      <c r="K6" s="44" t="s">
        <v>145</v>
      </c>
      <c r="L6" s="44" t="s">
        <v>146</v>
      </c>
      <c r="M6" s="44" t="s">
        <v>147</v>
      </c>
      <c r="N6" s="44" t="s">
        <v>148</v>
      </c>
      <c r="O6" s="44" t="s">
        <v>149</v>
      </c>
      <c r="P6" s="44" t="s">
        <v>150</v>
      </c>
      <c r="Q6" s="44" t="s">
        <v>151</v>
      </c>
      <c r="R6" s="44" t="s">
        <v>152</v>
      </c>
      <c r="S6" s="44" t="s">
        <v>153</v>
      </c>
      <c r="T6" s="44" t="s">
        <v>154</v>
      </c>
      <c r="U6" s="44" t="s">
        <v>155</v>
      </c>
      <c r="V6" s="44" t="s">
        <v>156</v>
      </c>
      <c r="W6" s="44" t="s">
        <v>157</v>
      </c>
      <c r="X6" s="44" t="s">
        <v>158</v>
      </c>
      <c r="Y6" s="44" t="s">
        <v>159</v>
      </c>
      <c r="Z6" s="197" t="s">
        <v>160</v>
      </c>
      <c r="AA6" s="198"/>
      <c r="AB6" s="199"/>
      <c r="AC6" s="44" t="s">
        <v>161</v>
      </c>
      <c r="AD6" s="44" t="s">
        <v>162</v>
      </c>
      <c r="AE6" s="44" t="s">
        <v>361</v>
      </c>
      <c r="AF6" s="44" t="s">
        <v>362</v>
      </c>
      <c r="AG6" s="44" t="s">
        <v>363</v>
      </c>
      <c r="AH6" s="197" t="s">
        <v>364</v>
      </c>
      <c r="AI6" s="198"/>
      <c r="AJ6" s="199"/>
      <c r="AK6" s="197" t="s">
        <v>371</v>
      </c>
      <c r="AL6" s="198"/>
      <c r="AM6" s="199"/>
      <c r="AN6" s="44" t="s">
        <v>362</v>
      </c>
      <c r="AO6" s="44" t="s">
        <v>363</v>
      </c>
      <c r="AP6" s="44" t="s">
        <v>364</v>
      </c>
      <c r="AQ6" s="44" t="s">
        <v>371</v>
      </c>
      <c r="AR6" s="44" t="s">
        <v>393</v>
      </c>
      <c r="AS6" s="45"/>
      <c r="AT6" s="41"/>
      <c r="AU6" s="37"/>
      <c r="AV6" s="37"/>
      <c r="AW6" s="37"/>
      <c r="AX6" s="37"/>
    </row>
    <row r="7" spans="1:50" ht="132.75" customHeight="1" x14ac:dyDescent="0.25">
      <c r="A7" s="46">
        <v>1</v>
      </c>
      <c r="B7" s="47" t="s">
        <v>163</v>
      </c>
      <c r="C7" s="48" t="s">
        <v>164</v>
      </c>
      <c r="D7" s="49" t="s">
        <v>389</v>
      </c>
      <c r="E7" s="49" t="s">
        <v>380</v>
      </c>
      <c r="F7" s="49" t="s">
        <v>98</v>
      </c>
      <c r="G7" s="49" t="s">
        <v>341</v>
      </c>
      <c r="H7" s="49" t="s">
        <v>381</v>
      </c>
      <c r="I7" s="49" t="s">
        <v>342</v>
      </c>
      <c r="J7" s="49" t="s">
        <v>343</v>
      </c>
      <c r="K7" s="49" t="s">
        <v>344</v>
      </c>
      <c r="L7" s="49" t="s">
        <v>345</v>
      </c>
      <c r="M7" s="49" t="s">
        <v>346</v>
      </c>
      <c r="N7" s="49" t="s">
        <v>382</v>
      </c>
      <c r="O7" s="49" t="s">
        <v>391</v>
      </c>
      <c r="P7" s="49" t="s">
        <v>384</v>
      </c>
      <c r="Q7" s="49" t="s">
        <v>347</v>
      </c>
      <c r="R7" s="49" t="s">
        <v>348</v>
      </c>
      <c r="S7" s="49" t="s">
        <v>349</v>
      </c>
      <c r="T7" s="49" t="s">
        <v>350</v>
      </c>
      <c r="U7" s="49" t="s">
        <v>351</v>
      </c>
      <c r="V7" s="49" t="s">
        <v>352</v>
      </c>
      <c r="W7" s="49" t="s">
        <v>353</v>
      </c>
      <c r="X7" s="49" t="s">
        <v>385</v>
      </c>
      <c r="Y7" s="49" t="s">
        <v>167</v>
      </c>
      <c r="Z7" s="49" t="s">
        <v>379</v>
      </c>
      <c r="AA7" s="49" t="s">
        <v>354</v>
      </c>
      <c r="AB7" s="49" t="s">
        <v>355</v>
      </c>
      <c r="AC7" s="49" t="s">
        <v>378</v>
      </c>
      <c r="AD7" s="49" t="s">
        <v>377</v>
      </c>
      <c r="AE7" s="49" t="s">
        <v>356</v>
      </c>
      <c r="AF7" s="49" t="s">
        <v>357</v>
      </c>
      <c r="AG7" s="49" t="s">
        <v>376</v>
      </c>
      <c r="AH7" s="49" t="s">
        <v>367</v>
      </c>
      <c r="AI7" s="49" t="s">
        <v>365</v>
      </c>
      <c r="AJ7" s="49" t="s">
        <v>366</v>
      </c>
      <c r="AK7" s="49" t="s">
        <v>368</v>
      </c>
      <c r="AL7" s="49" t="s">
        <v>369</v>
      </c>
      <c r="AM7" s="49" t="s">
        <v>370</v>
      </c>
      <c r="AN7" s="49" t="s">
        <v>358</v>
      </c>
      <c r="AO7" s="49" t="s">
        <v>359</v>
      </c>
      <c r="AP7" s="49" t="s">
        <v>113</v>
      </c>
      <c r="AQ7" s="49" t="s">
        <v>69</v>
      </c>
      <c r="AR7" s="49" t="s">
        <v>392</v>
      </c>
      <c r="AS7" s="50"/>
      <c r="AT7" s="51"/>
      <c r="AU7" s="37"/>
      <c r="AV7" s="37"/>
      <c r="AW7" s="37"/>
      <c r="AX7" s="37"/>
    </row>
    <row r="8" spans="1:50" ht="30" x14ac:dyDescent="0.25">
      <c r="A8" s="46">
        <v>2</v>
      </c>
      <c r="B8" s="52" t="s">
        <v>2</v>
      </c>
      <c r="C8" s="48" t="s">
        <v>164</v>
      </c>
      <c r="D8" s="34" t="s">
        <v>171</v>
      </c>
      <c r="E8" s="48" t="s">
        <v>164</v>
      </c>
      <c r="F8" s="48" t="s">
        <v>164</v>
      </c>
      <c r="G8" s="48" t="s">
        <v>164</v>
      </c>
      <c r="H8" s="48" t="s">
        <v>164</v>
      </c>
      <c r="I8" s="48" t="s">
        <v>164</v>
      </c>
      <c r="J8" s="48" t="s">
        <v>164</v>
      </c>
      <c r="K8" s="48" t="s">
        <v>164</v>
      </c>
      <c r="L8" s="48" t="s">
        <v>164</v>
      </c>
      <c r="M8" s="48" t="s">
        <v>164</v>
      </c>
      <c r="N8" s="48" t="s">
        <v>164</v>
      </c>
      <c r="O8" s="48" t="s">
        <v>164</v>
      </c>
      <c r="P8" s="48" t="s">
        <v>164</v>
      </c>
      <c r="Q8" s="48" t="s">
        <v>164</v>
      </c>
      <c r="R8" s="48" t="s">
        <v>164</v>
      </c>
      <c r="S8" s="48" t="s">
        <v>164</v>
      </c>
      <c r="T8" s="48" t="s">
        <v>164</v>
      </c>
      <c r="U8" s="48" t="s">
        <v>164</v>
      </c>
      <c r="V8" s="48" t="s">
        <v>164</v>
      </c>
      <c r="W8" s="48" t="s">
        <v>164</v>
      </c>
      <c r="X8" s="48" t="s">
        <v>164</v>
      </c>
      <c r="Y8" s="48" t="s">
        <v>164</v>
      </c>
      <c r="Z8" s="48" t="s">
        <v>164</v>
      </c>
      <c r="AA8" s="48" t="s">
        <v>164</v>
      </c>
      <c r="AB8" s="48" t="s">
        <v>164</v>
      </c>
      <c r="AC8" s="48" t="s">
        <v>164</v>
      </c>
      <c r="AD8" s="48" t="s">
        <v>164</v>
      </c>
      <c r="AE8" s="48" t="s">
        <v>164</v>
      </c>
      <c r="AF8" s="48" t="s">
        <v>164</v>
      </c>
      <c r="AG8" s="48" t="s">
        <v>164</v>
      </c>
      <c r="AH8" s="48" t="s">
        <v>164</v>
      </c>
      <c r="AI8" s="48" t="s">
        <v>164</v>
      </c>
      <c r="AJ8" s="48" t="s">
        <v>164</v>
      </c>
      <c r="AK8" s="48" t="s">
        <v>164</v>
      </c>
      <c r="AL8" s="48" t="s">
        <v>164</v>
      </c>
      <c r="AM8" s="48" t="s">
        <v>164</v>
      </c>
      <c r="AN8" s="48" t="s">
        <v>164</v>
      </c>
      <c r="AO8" s="48" t="s">
        <v>164</v>
      </c>
      <c r="AP8" s="48" t="s">
        <v>164</v>
      </c>
      <c r="AQ8" s="48" t="s">
        <v>164</v>
      </c>
      <c r="AR8" s="48" t="s">
        <v>164</v>
      </c>
      <c r="AS8" s="50" t="s">
        <v>172</v>
      </c>
      <c r="AT8" s="51"/>
      <c r="AU8" s="37"/>
      <c r="AV8" s="37"/>
      <c r="AW8" s="37"/>
      <c r="AX8" s="37"/>
    </row>
    <row r="9" spans="1:50" ht="30" x14ac:dyDescent="0.25">
      <c r="A9" s="46" t="s">
        <v>173</v>
      </c>
      <c r="B9" s="52" t="s">
        <v>174</v>
      </c>
      <c r="C9" s="48" t="s">
        <v>164</v>
      </c>
      <c r="D9" s="35" t="s">
        <v>390</v>
      </c>
      <c r="E9" s="48" t="s">
        <v>164</v>
      </c>
      <c r="F9" s="48" t="s">
        <v>164</v>
      </c>
      <c r="G9" s="48" t="s">
        <v>164</v>
      </c>
      <c r="H9" s="48" t="s">
        <v>164</v>
      </c>
      <c r="I9" s="48" t="s">
        <v>164</v>
      </c>
      <c r="J9" s="48" t="s">
        <v>164</v>
      </c>
      <c r="K9" s="48" t="s">
        <v>164</v>
      </c>
      <c r="L9" s="48" t="s">
        <v>164</v>
      </c>
      <c r="M9" s="48" t="s">
        <v>164</v>
      </c>
      <c r="N9" s="48" t="s">
        <v>164</v>
      </c>
      <c r="O9" s="48" t="s">
        <v>164</v>
      </c>
      <c r="P9" s="48" t="s">
        <v>164</v>
      </c>
      <c r="Q9" s="48" t="s">
        <v>164</v>
      </c>
      <c r="R9" s="48" t="s">
        <v>164</v>
      </c>
      <c r="S9" s="48" t="s">
        <v>164</v>
      </c>
      <c r="T9" s="48" t="s">
        <v>164</v>
      </c>
      <c r="U9" s="48" t="s">
        <v>164</v>
      </c>
      <c r="V9" s="48" t="s">
        <v>164</v>
      </c>
      <c r="W9" s="48" t="s">
        <v>164</v>
      </c>
      <c r="X9" s="48" t="s">
        <v>164</v>
      </c>
      <c r="Y9" s="48" t="s">
        <v>164</v>
      </c>
      <c r="Z9" s="48" t="s">
        <v>164</v>
      </c>
      <c r="AA9" s="48" t="s">
        <v>164</v>
      </c>
      <c r="AB9" s="48" t="s">
        <v>164</v>
      </c>
      <c r="AC9" s="48" t="s">
        <v>164</v>
      </c>
      <c r="AD9" s="48" t="s">
        <v>164</v>
      </c>
      <c r="AE9" s="48" t="s">
        <v>164</v>
      </c>
      <c r="AF9" s="48" t="s">
        <v>164</v>
      </c>
      <c r="AG9" s="48" t="s">
        <v>164</v>
      </c>
      <c r="AH9" s="48" t="s">
        <v>164</v>
      </c>
      <c r="AI9" s="48" t="s">
        <v>164</v>
      </c>
      <c r="AJ9" s="48" t="s">
        <v>164</v>
      </c>
      <c r="AK9" s="48" t="s">
        <v>164</v>
      </c>
      <c r="AL9" s="48" t="s">
        <v>164</v>
      </c>
      <c r="AM9" s="48" t="s">
        <v>164</v>
      </c>
      <c r="AN9" s="48" t="s">
        <v>164</v>
      </c>
      <c r="AO9" s="48" t="s">
        <v>164</v>
      </c>
      <c r="AP9" s="48" t="s">
        <v>164</v>
      </c>
      <c r="AQ9" s="48" t="s">
        <v>164</v>
      </c>
      <c r="AR9" s="48" t="s">
        <v>164</v>
      </c>
      <c r="AS9" s="50" t="s">
        <v>176</v>
      </c>
      <c r="AT9" s="51"/>
      <c r="AU9" s="37"/>
      <c r="AV9" s="37"/>
      <c r="AW9" s="37"/>
      <c r="AX9" s="37"/>
    </row>
    <row r="10" spans="1:50" ht="90" x14ac:dyDescent="0.25">
      <c r="A10" s="46" t="s">
        <v>137</v>
      </c>
      <c r="B10" s="52" t="s">
        <v>177</v>
      </c>
      <c r="C10" s="48" t="s">
        <v>164</v>
      </c>
      <c r="D10" s="53" t="s">
        <v>178</v>
      </c>
      <c r="E10" s="48" t="s">
        <v>164</v>
      </c>
      <c r="F10" s="48" t="s">
        <v>164</v>
      </c>
      <c r="G10" s="48" t="s">
        <v>164</v>
      </c>
      <c r="H10" s="48" t="s">
        <v>164</v>
      </c>
      <c r="I10" s="48" t="s">
        <v>164</v>
      </c>
      <c r="J10" s="48" t="s">
        <v>164</v>
      </c>
      <c r="K10" s="48" t="s">
        <v>164</v>
      </c>
      <c r="L10" s="48" t="s">
        <v>164</v>
      </c>
      <c r="M10" s="48" t="s">
        <v>164</v>
      </c>
      <c r="N10" s="48" t="s">
        <v>164</v>
      </c>
      <c r="O10" s="48" t="s">
        <v>164</v>
      </c>
      <c r="P10" s="48" t="s">
        <v>164</v>
      </c>
      <c r="Q10" s="48" t="s">
        <v>164</v>
      </c>
      <c r="R10" s="48" t="s">
        <v>164</v>
      </c>
      <c r="S10" s="48" t="s">
        <v>164</v>
      </c>
      <c r="T10" s="48" t="s">
        <v>164</v>
      </c>
      <c r="U10" s="48" t="s">
        <v>164</v>
      </c>
      <c r="V10" s="48" t="s">
        <v>164</v>
      </c>
      <c r="W10" s="48" t="s">
        <v>164</v>
      </c>
      <c r="X10" s="48" t="s">
        <v>164</v>
      </c>
      <c r="Y10" s="48" t="s">
        <v>164</v>
      </c>
      <c r="Z10" s="48" t="s">
        <v>164</v>
      </c>
      <c r="AA10" s="48" t="s">
        <v>164</v>
      </c>
      <c r="AB10" s="48" t="s">
        <v>164</v>
      </c>
      <c r="AC10" s="48" t="s">
        <v>164</v>
      </c>
      <c r="AD10" s="48" t="s">
        <v>164</v>
      </c>
      <c r="AE10" s="48" t="s">
        <v>164</v>
      </c>
      <c r="AF10" s="48" t="s">
        <v>164</v>
      </c>
      <c r="AG10" s="48" t="s">
        <v>164</v>
      </c>
      <c r="AH10" s="48" t="s">
        <v>164</v>
      </c>
      <c r="AI10" s="48" t="s">
        <v>164</v>
      </c>
      <c r="AJ10" s="48" t="s">
        <v>164</v>
      </c>
      <c r="AK10" s="48" t="s">
        <v>164</v>
      </c>
      <c r="AL10" s="48" t="s">
        <v>164</v>
      </c>
      <c r="AM10" s="48" t="s">
        <v>164</v>
      </c>
      <c r="AN10" s="48" t="s">
        <v>164</v>
      </c>
      <c r="AO10" s="48" t="s">
        <v>164</v>
      </c>
      <c r="AP10" s="48" t="s">
        <v>164</v>
      </c>
      <c r="AQ10" s="48" t="s">
        <v>164</v>
      </c>
      <c r="AR10" s="48" t="s">
        <v>164</v>
      </c>
      <c r="AS10" s="50" t="s">
        <v>179</v>
      </c>
      <c r="AT10" s="51"/>
      <c r="AU10" s="37"/>
      <c r="AV10" s="37"/>
      <c r="AW10" s="37"/>
      <c r="AX10" s="37"/>
    </row>
    <row r="11" spans="1:50" ht="45" x14ac:dyDescent="0.25">
      <c r="A11" s="46" t="s">
        <v>138</v>
      </c>
      <c r="B11" s="52" t="s">
        <v>180</v>
      </c>
      <c r="C11" s="48" t="s">
        <v>164</v>
      </c>
      <c r="D11" s="49" t="s">
        <v>27</v>
      </c>
      <c r="E11" s="48" t="s">
        <v>164</v>
      </c>
      <c r="F11" s="48" t="s">
        <v>164</v>
      </c>
      <c r="G11" s="48" t="s">
        <v>164</v>
      </c>
      <c r="H11" s="48" t="s">
        <v>164</v>
      </c>
      <c r="I11" s="48" t="s">
        <v>164</v>
      </c>
      <c r="J11" s="48" t="s">
        <v>164</v>
      </c>
      <c r="K11" s="48" t="s">
        <v>164</v>
      </c>
      <c r="L11" s="48" t="s">
        <v>164</v>
      </c>
      <c r="M11" s="48" t="s">
        <v>164</v>
      </c>
      <c r="N11" s="48" t="s">
        <v>164</v>
      </c>
      <c r="O11" s="48" t="s">
        <v>164</v>
      </c>
      <c r="P11" s="48" t="s">
        <v>164</v>
      </c>
      <c r="Q11" s="48" t="s">
        <v>164</v>
      </c>
      <c r="R11" s="48" t="s">
        <v>164</v>
      </c>
      <c r="S11" s="48" t="s">
        <v>164</v>
      </c>
      <c r="T11" s="48" t="s">
        <v>164</v>
      </c>
      <c r="U11" s="48" t="s">
        <v>164</v>
      </c>
      <c r="V11" s="48" t="s">
        <v>164</v>
      </c>
      <c r="W11" s="48" t="s">
        <v>164</v>
      </c>
      <c r="X11" s="48" t="s">
        <v>164</v>
      </c>
      <c r="Y11" s="48" t="s">
        <v>164</v>
      </c>
      <c r="Z11" s="48" t="s">
        <v>164</v>
      </c>
      <c r="AA11" s="48" t="s">
        <v>164</v>
      </c>
      <c r="AB11" s="48" t="s">
        <v>164</v>
      </c>
      <c r="AC11" s="48" t="s">
        <v>164</v>
      </c>
      <c r="AD11" s="48" t="s">
        <v>164</v>
      </c>
      <c r="AE11" s="48" t="s">
        <v>164</v>
      </c>
      <c r="AF11" s="48" t="s">
        <v>164</v>
      </c>
      <c r="AG11" s="48" t="s">
        <v>164</v>
      </c>
      <c r="AH11" s="48" t="s">
        <v>164</v>
      </c>
      <c r="AI11" s="48" t="s">
        <v>164</v>
      </c>
      <c r="AJ11" s="48" t="s">
        <v>164</v>
      </c>
      <c r="AK11" s="48" t="s">
        <v>164</v>
      </c>
      <c r="AL11" s="48" t="s">
        <v>164</v>
      </c>
      <c r="AM11" s="48" t="s">
        <v>164</v>
      </c>
      <c r="AN11" s="48" t="s">
        <v>164</v>
      </c>
      <c r="AO11" s="48" t="s">
        <v>164</v>
      </c>
      <c r="AP11" s="48" t="s">
        <v>164</v>
      </c>
      <c r="AQ11" s="48" t="s">
        <v>164</v>
      </c>
      <c r="AR11" s="48" t="s">
        <v>164</v>
      </c>
      <c r="AS11" s="50" t="s">
        <v>181</v>
      </c>
      <c r="AT11" s="51"/>
      <c r="AU11" s="37"/>
      <c r="AV11" s="37"/>
      <c r="AW11" s="37"/>
      <c r="AX11" s="37"/>
    </row>
    <row r="12" spans="1:50" ht="45" x14ac:dyDescent="0.25">
      <c r="A12" s="46" t="s">
        <v>182</v>
      </c>
      <c r="B12" s="52" t="s">
        <v>5</v>
      </c>
      <c r="C12" s="48" t="s">
        <v>164</v>
      </c>
      <c r="D12" s="49" t="s">
        <v>23</v>
      </c>
      <c r="E12" s="48" t="s">
        <v>164</v>
      </c>
      <c r="F12" s="48" t="s">
        <v>164</v>
      </c>
      <c r="G12" s="48" t="s">
        <v>164</v>
      </c>
      <c r="H12" s="48" t="s">
        <v>164</v>
      </c>
      <c r="I12" s="48" t="s">
        <v>164</v>
      </c>
      <c r="J12" s="48" t="s">
        <v>164</v>
      </c>
      <c r="K12" s="48" t="s">
        <v>164</v>
      </c>
      <c r="L12" s="48" t="s">
        <v>164</v>
      </c>
      <c r="M12" s="48" t="s">
        <v>164</v>
      </c>
      <c r="N12" s="48" t="s">
        <v>164</v>
      </c>
      <c r="O12" s="48" t="s">
        <v>164</v>
      </c>
      <c r="P12" s="48" t="s">
        <v>164</v>
      </c>
      <c r="Q12" s="48" t="s">
        <v>164</v>
      </c>
      <c r="R12" s="48" t="s">
        <v>164</v>
      </c>
      <c r="S12" s="48" t="s">
        <v>164</v>
      </c>
      <c r="T12" s="48" t="s">
        <v>164</v>
      </c>
      <c r="U12" s="48" t="s">
        <v>164</v>
      </c>
      <c r="V12" s="48" t="s">
        <v>164</v>
      </c>
      <c r="W12" s="48" t="s">
        <v>164</v>
      </c>
      <c r="X12" s="48" t="s">
        <v>164</v>
      </c>
      <c r="Y12" s="48" t="s">
        <v>164</v>
      </c>
      <c r="Z12" s="48" t="s">
        <v>164</v>
      </c>
      <c r="AA12" s="48" t="s">
        <v>164</v>
      </c>
      <c r="AB12" s="48" t="s">
        <v>164</v>
      </c>
      <c r="AC12" s="48" t="s">
        <v>164</v>
      </c>
      <c r="AD12" s="48" t="s">
        <v>164</v>
      </c>
      <c r="AE12" s="48" t="s">
        <v>164</v>
      </c>
      <c r="AF12" s="48" t="s">
        <v>164</v>
      </c>
      <c r="AG12" s="48" t="s">
        <v>164</v>
      </c>
      <c r="AH12" s="48" t="s">
        <v>164</v>
      </c>
      <c r="AI12" s="48" t="s">
        <v>164</v>
      </c>
      <c r="AJ12" s="48" t="s">
        <v>164</v>
      </c>
      <c r="AK12" s="48" t="s">
        <v>164</v>
      </c>
      <c r="AL12" s="48" t="s">
        <v>164</v>
      </c>
      <c r="AM12" s="48" t="s">
        <v>164</v>
      </c>
      <c r="AN12" s="48" t="s">
        <v>164</v>
      </c>
      <c r="AO12" s="48" t="s">
        <v>164</v>
      </c>
      <c r="AP12" s="48" t="s">
        <v>164</v>
      </c>
      <c r="AQ12" s="48" t="s">
        <v>164</v>
      </c>
      <c r="AR12" s="48" t="s">
        <v>164</v>
      </c>
      <c r="AS12" s="50"/>
      <c r="AT12" s="51"/>
      <c r="AU12" s="37"/>
      <c r="AV12" s="37"/>
      <c r="AW12" s="37"/>
      <c r="AX12" s="37"/>
    </row>
    <row r="13" spans="1:50" ht="45" x14ac:dyDescent="0.25">
      <c r="A13" s="46" t="s">
        <v>183</v>
      </c>
      <c r="B13" s="52" t="s">
        <v>184</v>
      </c>
      <c r="C13" s="48" t="s">
        <v>164</v>
      </c>
      <c r="D13" s="34" t="s">
        <v>185</v>
      </c>
      <c r="E13" s="34" t="s">
        <v>185</v>
      </c>
      <c r="F13" s="34" t="s">
        <v>186</v>
      </c>
      <c r="G13" s="34" t="s">
        <v>189</v>
      </c>
      <c r="H13" s="34" t="s">
        <v>186</v>
      </c>
      <c r="I13" s="34" t="s">
        <v>189</v>
      </c>
      <c r="J13" s="34" t="s">
        <v>188</v>
      </c>
      <c r="K13" s="34" t="s">
        <v>372</v>
      </c>
      <c r="L13" s="34" t="s">
        <v>373</v>
      </c>
      <c r="M13" s="34" t="s">
        <v>374</v>
      </c>
      <c r="N13" s="34" t="s">
        <v>185</v>
      </c>
      <c r="O13" s="34" t="s">
        <v>186</v>
      </c>
      <c r="P13" s="34" t="s">
        <v>186</v>
      </c>
      <c r="Q13" s="34" t="s">
        <v>189</v>
      </c>
      <c r="R13" s="34" t="s">
        <v>188</v>
      </c>
      <c r="S13" s="34" t="s">
        <v>372</v>
      </c>
      <c r="T13" s="34" t="s">
        <v>373</v>
      </c>
      <c r="U13" s="34" t="s">
        <v>374</v>
      </c>
      <c r="V13" s="34" t="s">
        <v>186</v>
      </c>
      <c r="W13" s="34" t="s">
        <v>189</v>
      </c>
      <c r="X13" s="34" t="s">
        <v>186</v>
      </c>
      <c r="Y13" s="34" t="s">
        <v>186</v>
      </c>
      <c r="Z13" s="34" t="s">
        <v>186</v>
      </c>
      <c r="AA13" s="34" t="s">
        <v>189</v>
      </c>
      <c r="AB13" s="34" t="s">
        <v>372</v>
      </c>
      <c r="AC13" s="34" t="s">
        <v>190</v>
      </c>
      <c r="AD13" s="34" t="s">
        <v>187</v>
      </c>
      <c r="AE13" s="34" t="s">
        <v>189</v>
      </c>
      <c r="AF13" s="34" t="s">
        <v>188</v>
      </c>
      <c r="AG13" s="34" t="s">
        <v>186</v>
      </c>
      <c r="AH13" s="34" t="s">
        <v>186</v>
      </c>
      <c r="AI13" s="34" t="s">
        <v>394</v>
      </c>
      <c r="AJ13" s="34" t="s">
        <v>396</v>
      </c>
      <c r="AK13" s="34" t="s">
        <v>186</v>
      </c>
      <c r="AL13" s="34" t="s">
        <v>372</v>
      </c>
      <c r="AM13" s="34" t="s">
        <v>373</v>
      </c>
      <c r="AN13" s="34" t="s">
        <v>186</v>
      </c>
      <c r="AO13" s="34" t="s">
        <v>186</v>
      </c>
      <c r="AP13" s="34" t="s">
        <v>186</v>
      </c>
      <c r="AQ13" s="34" t="s">
        <v>373</v>
      </c>
      <c r="AR13" s="34" t="s">
        <v>187</v>
      </c>
      <c r="AS13" s="50" t="s">
        <v>191</v>
      </c>
      <c r="AT13" s="51"/>
      <c r="AU13" s="37"/>
      <c r="AV13" s="37"/>
      <c r="AW13" s="37"/>
      <c r="AX13" s="37"/>
    </row>
    <row r="14" spans="1:50" ht="45" x14ac:dyDescent="0.25">
      <c r="A14" s="46" t="s">
        <v>192</v>
      </c>
      <c r="B14" s="52" t="s">
        <v>193</v>
      </c>
      <c r="C14" s="48" t="s">
        <v>164</v>
      </c>
      <c r="D14" s="34" t="s">
        <v>360</v>
      </c>
      <c r="E14" s="34" t="s">
        <v>197</v>
      </c>
      <c r="F14" s="34" t="s">
        <v>196</v>
      </c>
      <c r="G14" s="34" t="s">
        <v>195</v>
      </c>
      <c r="H14" s="34" t="s">
        <v>196</v>
      </c>
      <c r="I14" s="34" t="s">
        <v>195</v>
      </c>
      <c r="J14" s="34" t="s">
        <v>194</v>
      </c>
      <c r="K14" s="34" t="s">
        <v>199</v>
      </c>
      <c r="L14" s="34" t="s">
        <v>197</v>
      </c>
      <c r="M14" s="34" t="s">
        <v>360</v>
      </c>
      <c r="N14" s="34" t="s">
        <v>196</v>
      </c>
      <c r="O14" s="34" t="s">
        <v>195</v>
      </c>
      <c r="P14" s="34" t="s">
        <v>196</v>
      </c>
      <c r="Q14" s="34" t="s">
        <v>195</v>
      </c>
      <c r="R14" s="34" t="s">
        <v>194</v>
      </c>
      <c r="S14" s="34" t="s">
        <v>199</v>
      </c>
      <c r="T14" s="34" t="s">
        <v>197</v>
      </c>
      <c r="U14" s="34" t="s">
        <v>360</v>
      </c>
      <c r="V14" s="34" t="s">
        <v>194</v>
      </c>
      <c r="W14" s="34" t="s">
        <v>195</v>
      </c>
      <c r="X14" s="34" t="s">
        <v>196</v>
      </c>
      <c r="Y14" s="74" t="s">
        <v>196</v>
      </c>
      <c r="Z14" s="74" t="s">
        <v>196</v>
      </c>
      <c r="AA14" s="34" t="s">
        <v>194</v>
      </c>
      <c r="AB14" s="34" t="s">
        <v>199</v>
      </c>
      <c r="AC14" s="74" t="s">
        <v>375</v>
      </c>
      <c r="AD14" s="34" t="s">
        <v>195</v>
      </c>
      <c r="AE14" s="34" t="s">
        <v>195</v>
      </c>
      <c r="AF14" s="34" t="s">
        <v>199</v>
      </c>
      <c r="AG14" s="34" t="s">
        <v>196</v>
      </c>
      <c r="AH14" s="34" t="s">
        <v>196</v>
      </c>
      <c r="AI14" s="34" t="s">
        <v>395</v>
      </c>
      <c r="AJ14" s="34" t="s">
        <v>397</v>
      </c>
      <c r="AK14" s="74" t="s">
        <v>196</v>
      </c>
      <c r="AL14" s="34" t="s">
        <v>199</v>
      </c>
      <c r="AM14" s="34" t="s">
        <v>197</v>
      </c>
      <c r="AN14" s="34" t="s">
        <v>194</v>
      </c>
      <c r="AO14" s="34" t="s">
        <v>195</v>
      </c>
      <c r="AP14" s="34" t="s">
        <v>196</v>
      </c>
      <c r="AQ14" s="34" t="s">
        <v>360</v>
      </c>
      <c r="AR14" s="34" t="s">
        <v>375</v>
      </c>
      <c r="AS14" s="50" t="s">
        <v>200</v>
      </c>
      <c r="AT14" s="51"/>
      <c r="AU14" s="37"/>
      <c r="AV14" s="37"/>
      <c r="AW14" s="37"/>
      <c r="AX14" s="37"/>
    </row>
    <row r="15" spans="1:50" ht="120" x14ac:dyDescent="0.25">
      <c r="A15" s="46" t="s">
        <v>201</v>
      </c>
      <c r="B15" s="52" t="s">
        <v>202</v>
      </c>
      <c r="C15" s="48" t="s">
        <v>203</v>
      </c>
      <c r="D15" s="70">
        <f>D16+D18+D20+D22+D24+D26+D28</f>
        <v>372662.02559753897</v>
      </c>
      <c r="E15" s="70">
        <f>E16+E18+E20+E22+E24+E26+E28</f>
        <v>103732.0575361732</v>
      </c>
      <c r="F15" s="70">
        <f t="shared" ref="F15:AR15" si="0">F16+F18+F20+F22+F24+F26+F28</f>
        <v>6696.7644821186441</v>
      </c>
      <c r="G15" s="70">
        <f t="shared" si="0"/>
        <v>66.172059087661438</v>
      </c>
      <c r="H15" s="70">
        <f t="shared" si="0"/>
        <v>3624.4470900000001</v>
      </c>
      <c r="I15" s="70">
        <f t="shared" si="0"/>
        <v>2336.1093102244554</v>
      </c>
      <c r="J15" s="70">
        <f t="shared" si="0"/>
        <v>3201.7826035740168</v>
      </c>
      <c r="K15" s="70">
        <f t="shared" si="0"/>
        <v>3169.6857941599437</v>
      </c>
      <c r="L15" s="70">
        <f t="shared" si="0"/>
        <v>2668.6549149772572</v>
      </c>
      <c r="M15" s="70">
        <f t="shared" si="0"/>
        <v>2782.456203292687</v>
      </c>
      <c r="N15" s="70">
        <f t="shared" si="0"/>
        <v>3690.5162711864405</v>
      </c>
      <c r="O15" s="70">
        <f t="shared" si="0"/>
        <v>4782.1693382881704</v>
      </c>
      <c r="P15" s="70">
        <f t="shared" si="0"/>
        <v>4508.16201</v>
      </c>
      <c r="Q15" s="70">
        <f t="shared" si="0"/>
        <v>5267.0409030769488</v>
      </c>
      <c r="R15" s="70">
        <f t="shared" si="0"/>
        <v>7302.401313507602</v>
      </c>
      <c r="S15" s="70">
        <f t="shared" si="0"/>
        <v>5359.6307195437012</v>
      </c>
      <c r="T15" s="70">
        <f t="shared" si="0"/>
        <v>5596.8711706070426</v>
      </c>
      <c r="U15" s="70">
        <f t="shared" si="0"/>
        <v>5835.5162391239091</v>
      </c>
      <c r="V15" s="70">
        <f t="shared" si="0"/>
        <v>30229.760959794534</v>
      </c>
      <c r="W15" s="70">
        <f t="shared" si="0"/>
        <v>1815.6182747321006</v>
      </c>
      <c r="X15" s="70">
        <f t="shared" si="0"/>
        <v>8426.9794348897722</v>
      </c>
      <c r="Y15" s="70">
        <f t="shared" si="0"/>
        <v>562.20731206353571</v>
      </c>
      <c r="Z15" s="70">
        <f t="shared" si="0"/>
        <v>648.10009585102023</v>
      </c>
      <c r="AA15" s="70">
        <f t="shared" si="0"/>
        <v>606.15230394636615</v>
      </c>
      <c r="AB15" s="70">
        <f t="shared" si="0"/>
        <v>13344.894923803666</v>
      </c>
      <c r="AC15" s="70">
        <f t="shared" si="0"/>
        <v>144.81355932203391</v>
      </c>
      <c r="AD15" s="70">
        <f t="shared" si="0"/>
        <v>15923.858108243407</v>
      </c>
      <c r="AE15" s="70">
        <f t="shared" si="0"/>
        <v>1439.8630626869883</v>
      </c>
      <c r="AF15" s="70">
        <f t="shared" si="0"/>
        <v>40968.950822120598</v>
      </c>
      <c r="AG15" s="70">
        <f t="shared" si="0"/>
        <v>2124.2100000000005</v>
      </c>
      <c r="AH15" s="70">
        <f t="shared" si="0"/>
        <v>69.300000000000011</v>
      </c>
      <c r="AI15" s="70">
        <f t="shared" si="0"/>
        <v>0</v>
      </c>
      <c r="AJ15" s="70">
        <f t="shared" si="0"/>
        <v>0</v>
      </c>
      <c r="AK15" s="70">
        <f t="shared" si="0"/>
        <v>50.286320690127354</v>
      </c>
      <c r="AL15" s="70">
        <f t="shared" si="0"/>
        <v>697.01880305115048</v>
      </c>
      <c r="AM15" s="70">
        <f t="shared" si="0"/>
        <v>6359.3662802976642</v>
      </c>
      <c r="AN15" s="70">
        <f t="shared" si="0"/>
        <v>5406.0457867256737</v>
      </c>
      <c r="AO15" s="70">
        <f t="shared" si="0"/>
        <v>9643.8082601524602</v>
      </c>
      <c r="AP15" s="70">
        <f t="shared" si="0"/>
        <v>10989.801429874422</v>
      </c>
      <c r="AQ15" s="70">
        <f>AQ16+AQ18+AQ20+AQ22+AQ24+AQ26+AQ28</f>
        <v>31086.551900351773</v>
      </c>
      <c r="AR15" s="70">
        <f t="shared" si="0"/>
        <v>21504.000000000004</v>
      </c>
      <c r="AS15" s="50" t="s">
        <v>204</v>
      </c>
      <c r="AT15" s="55"/>
      <c r="AU15" s="37"/>
      <c r="AV15" s="37"/>
      <c r="AW15" s="37"/>
      <c r="AX15" s="37"/>
    </row>
    <row r="16" spans="1:50" ht="42.75" customHeight="1" x14ac:dyDescent="0.25">
      <c r="A16" s="56" t="s">
        <v>207</v>
      </c>
      <c r="B16" s="69">
        <v>2017</v>
      </c>
      <c r="C16" s="57" t="s">
        <v>203</v>
      </c>
      <c r="D16" s="71">
        <f t="shared" ref="D16:AR16" si="1">SUM(D17:D17)</f>
        <v>69884.393220338985</v>
      </c>
      <c r="E16" s="70">
        <f t="shared" si="1"/>
        <v>43040</v>
      </c>
      <c r="F16" s="70">
        <f t="shared" si="1"/>
        <v>0</v>
      </c>
      <c r="G16" s="70">
        <f t="shared" si="1"/>
        <v>0</v>
      </c>
      <c r="H16" s="70">
        <f t="shared" si="1"/>
        <v>0</v>
      </c>
      <c r="I16" s="70">
        <f t="shared" si="1"/>
        <v>0</v>
      </c>
      <c r="J16" s="70">
        <f t="shared" si="1"/>
        <v>0</v>
      </c>
      <c r="K16" s="70">
        <f t="shared" si="1"/>
        <v>0</v>
      </c>
      <c r="L16" s="70">
        <f t="shared" si="1"/>
        <v>0</v>
      </c>
      <c r="M16" s="70">
        <f t="shared" si="1"/>
        <v>0</v>
      </c>
      <c r="N16" s="70">
        <f t="shared" si="1"/>
        <v>239.37627118644068</v>
      </c>
      <c r="O16" s="70">
        <f t="shared" si="1"/>
        <v>0</v>
      </c>
      <c r="P16" s="70">
        <f t="shared" si="1"/>
        <v>0</v>
      </c>
      <c r="Q16" s="70">
        <f t="shared" si="1"/>
        <v>0</v>
      </c>
      <c r="R16" s="70">
        <f t="shared" si="1"/>
        <v>0</v>
      </c>
      <c r="S16" s="70">
        <f t="shared" si="1"/>
        <v>0</v>
      </c>
      <c r="T16" s="70">
        <f t="shared" si="1"/>
        <v>0</v>
      </c>
      <c r="U16" s="70">
        <f t="shared" si="1"/>
        <v>0</v>
      </c>
      <c r="V16" s="70">
        <f t="shared" si="1"/>
        <v>0</v>
      </c>
      <c r="W16" s="70">
        <f t="shared" si="1"/>
        <v>0</v>
      </c>
      <c r="X16" s="70">
        <f t="shared" si="1"/>
        <v>0</v>
      </c>
      <c r="Y16" s="70">
        <f t="shared" si="1"/>
        <v>0</v>
      </c>
      <c r="Z16" s="70">
        <f t="shared" si="1"/>
        <v>0</v>
      </c>
      <c r="AA16" s="70">
        <f t="shared" si="1"/>
        <v>0</v>
      </c>
      <c r="AB16" s="70">
        <f t="shared" si="1"/>
        <v>0</v>
      </c>
      <c r="AC16" s="70">
        <f t="shared" si="1"/>
        <v>144.81355932203391</v>
      </c>
      <c r="AD16" s="70">
        <f t="shared" si="1"/>
        <v>4956.2033898305081</v>
      </c>
      <c r="AE16" s="70">
        <f t="shared" si="1"/>
        <v>0</v>
      </c>
      <c r="AF16" s="70">
        <f t="shared" si="1"/>
        <v>0</v>
      </c>
      <c r="AG16" s="70">
        <f t="shared" si="1"/>
        <v>0</v>
      </c>
      <c r="AH16" s="70">
        <f t="shared" si="1"/>
        <v>0</v>
      </c>
      <c r="AI16" s="70">
        <f t="shared" si="1"/>
        <v>0</v>
      </c>
      <c r="AJ16" s="70">
        <f t="shared" si="1"/>
        <v>0</v>
      </c>
      <c r="AK16" s="70">
        <f t="shared" si="1"/>
        <v>0</v>
      </c>
      <c r="AL16" s="70">
        <f t="shared" si="1"/>
        <v>0</v>
      </c>
      <c r="AM16" s="70">
        <f t="shared" si="1"/>
        <v>0</v>
      </c>
      <c r="AN16" s="70">
        <f t="shared" si="1"/>
        <v>0</v>
      </c>
      <c r="AO16" s="70">
        <f t="shared" si="1"/>
        <v>0</v>
      </c>
      <c r="AP16" s="70">
        <f t="shared" si="1"/>
        <v>0</v>
      </c>
      <c r="AQ16" s="70">
        <f t="shared" si="1"/>
        <v>0</v>
      </c>
      <c r="AR16" s="70">
        <f t="shared" si="1"/>
        <v>21504.000000000004</v>
      </c>
      <c r="AS16" s="200" t="s">
        <v>387</v>
      </c>
      <c r="AT16" s="55"/>
      <c r="AU16" s="37"/>
      <c r="AV16" s="37"/>
      <c r="AW16" s="37"/>
      <c r="AX16" s="37"/>
    </row>
    <row r="17" spans="1:50" ht="52.5" customHeight="1" x14ac:dyDescent="0.25">
      <c r="A17" s="56" t="s">
        <v>208</v>
      </c>
      <c r="B17" s="59" t="s">
        <v>209</v>
      </c>
      <c r="C17" s="48" t="s">
        <v>203</v>
      </c>
      <c r="D17" s="72">
        <f>SUM(E17:AR17)</f>
        <v>69884.393220338985</v>
      </c>
      <c r="E17" s="73">
        <f>'[17]2 ИП ТСv2 без НДС'!$M$27</f>
        <v>43040</v>
      </c>
      <c r="F17" s="73"/>
      <c r="G17" s="73"/>
      <c r="H17" s="73"/>
      <c r="I17" s="73"/>
      <c r="J17" s="73"/>
      <c r="K17" s="73"/>
      <c r="L17" s="73"/>
      <c r="M17" s="73"/>
      <c r="N17" s="73">
        <f>'[17]2 ИП ТСv2 без НДС'!$M$38</f>
        <v>239.37627118644068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>
        <f>'[17]2 ИП ТСv2 без НДС'!$M$53</f>
        <v>144.81355932203391</v>
      </c>
      <c r="AD17" s="73">
        <f>'[17]2 ИП ТСv2 без НДС'!$M$54</f>
        <v>4956.2033898305081</v>
      </c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>
        <f>'[17]2 ИП ТСv2 без НДС'!$M$70</f>
        <v>21504.000000000004</v>
      </c>
      <c r="AS17" s="201"/>
      <c r="AT17" s="55"/>
      <c r="AU17" s="37"/>
      <c r="AV17" s="37"/>
      <c r="AW17" s="37"/>
      <c r="AX17" s="37"/>
    </row>
    <row r="18" spans="1:50" ht="39" customHeight="1" x14ac:dyDescent="0.25">
      <c r="A18" s="56" t="s">
        <v>210</v>
      </c>
      <c r="B18" s="69">
        <v>2018</v>
      </c>
      <c r="C18" s="48" t="s">
        <v>203</v>
      </c>
      <c r="D18" s="70">
        <f t="shared" ref="D18:AR18" si="2">SUM(D19:D19)</f>
        <v>80367.055585219132</v>
      </c>
      <c r="E18" s="70">
        <f t="shared" si="2"/>
        <v>9471.0000000000018</v>
      </c>
      <c r="F18" s="70">
        <f t="shared" si="2"/>
        <v>6696.7644821186441</v>
      </c>
      <c r="G18" s="70">
        <f t="shared" si="2"/>
        <v>0</v>
      </c>
      <c r="H18" s="70">
        <f t="shared" si="2"/>
        <v>3624.4470900000001</v>
      </c>
      <c r="I18" s="70">
        <f t="shared" si="2"/>
        <v>0</v>
      </c>
      <c r="J18" s="70">
        <f t="shared" si="2"/>
        <v>0</v>
      </c>
      <c r="K18" s="70">
        <f t="shared" si="2"/>
        <v>0</v>
      </c>
      <c r="L18" s="70">
        <f t="shared" si="2"/>
        <v>0</v>
      </c>
      <c r="M18" s="70">
        <f t="shared" si="2"/>
        <v>0</v>
      </c>
      <c r="N18" s="70">
        <f t="shared" si="2"/>
        <v>3451.14</v>
      </c>
      <c r="O18" s="70">
        <f t="shared" si="2"/>
        <v>2807.8620900000005</v>
      </c>
      <c r="P18" s="70">
        <f t="shared" si="2"/>
        <v>4508.16201</v>
      </c>
      <c r="Q18" s="70">
        <f t="shared" si="2"/>
        <v>0</v>
      </c>
      <c r="R18" s="70">
        <f t="shared" si="2"/>
        <v>0</v>
      </c>
      <c r="S18" s="70">
        <f t="shared" si="2"/>
        <v>0</v>
      </c>
      <c r="T18" s="70">
        <f t="shared" si="2"/>
        <v>0</v>
      </c>
      <c r="U18" s="70">
        <f t="shared" si="2"/>
        <v>0</v>
      </c>
      <c r="V18" s="70">
        <f t="shared" si="2"/>
        <v>12596.567164179105</v>
      </c>
      <c r="W18" s="70">
        <f t="shared" si="2"/>
        <v>0</v>
      </c>
      <c r="X18" s="70">
        <f t="shared" si="2"/>
        <v>8426.9794348897722</v>
      </c>
      <c r="Y18" s="70">
        <f t="shared" si="2"/>
        <v>562.20731206353571</v>
      </c>
      <c r="Z18" s="70">
        <f t="shared" si="2"/>
        <v>648.10009585102023</v>
      </c>
      <c r="AA18" s="70">
        <f t="shared" si="2"/>
        <v>0</v>
      </c>
      <c r="AB18" s="70">
        <f t="shared" si="2"/>
        <v>0</v>
      </c>
      <c r="AC18" s="70">
        <f t="shared" si="2"/>
        <v>0</v>
      </c>
      <c r="AD18" s="70">
        <f t="shared" si="2"/>
        <v>5056.398863480762</v>
      </c>
      <c r="AE18" s="70">
        <f t="shared" si="2"/>
        <v>0</v>
      </c>
      <c r="AF18" s="70">
        <f t="shared" si="2"/>
        <v>0</v>
      </c>
      <c r="AG18" s="70">
        <f t="shared" si="2"/>
        <v>2124.2100000000005</v>
      </c>
      <c r="AH18" s="70">
        <f t="shared" si="2"/>
        <v>69.300000000000011</v>
      </c>
      <c r="AI18" s="70">
        <f t="shared" si="2"/>
        <v>0</v>
      </c>
      <c r="AJ18" s="70">
        <f t="shared" si="2"/>
        <v>0</v>
      </c>
      <c r="AK18" s="70">
        <f t="shared" si="2"/>
        <v>50.286320690127354</v>
      </c>
      <c r="AL18" s="70">
        <f t="shared" si="2"/>
        <v>0</v>
      </c>
      <c r="AM18" s="70">
        <f t="shared" si="2"/>
        <v>0</v>
      </c>
      <c r="AN18" s="70">
        <f t="shared" si="2"/>
        <v>562.20731206353571</v>
      </c>
      <c r="AO18" s="70">
        <f t="shared" si="2"/>
        <v>8721.6219800082181</v>
      </c>
      <c r="AP18" s="70">
        <f t="shared" si="2"/>
        <v>10989.801429874422</v>
      </c>
      <c r="AQ18" s="70">
        <f t="shared" si="2"/>
        <v>0</v>
      </c>
      <c r="AR18" s="70">
        <f t="shared" si="2"/>
        <v>0</v>
      </c>
      <c r="AS18" s="201"/>
      <c r="AT18" s="55"/>
      <c r="AU18" s="37"/>
      <c r="AV18" s="37"/>
      <c r="AW18" s="37"/>
      <c r="AX18" s="37"/>
    </row>
    <row r="19" spans="1:50" ht="33" customHeight="1" x14ac:dyDescent="0.25">
      <c r="A19" s="56" t="s">
        <v>211</v>
      </c>
      <c r="B19" s="59" t="s">
        <v>209</v>
      </c>
      <c r="C19" s="62" t="s">
        <v>203</v>
      </c>
      <c r="D19" s="72">
        <f>SUM(E19:AR19)</f>
        <v>80367.055585219132</v>
      </c>
      <c r="E19" s="73">
        <f>'[17]2 ИП ТСv2 без НДС'!$Q$27</f>
        <v>9471.0000000000018</v>
      </c>
      <c r="F19" s="73">
        <f>'[17]2 ИП ТСv2 без НДС'!$Q$30</f>
        <v>6696.7644821186441</v>
      </c>
      <c r="G19" s="73"/>
      <c r="H19" s="73">
        <f>'[17]2 ИП ТСv2 без НДС'!$Q$32</f>
        <v>3624.4470900000001</v>
      </c>
      <c r="I19" s="73"/>
      <c r="J19" s="73"/>
      <c r="K19" s="73"/>
      <c r="L19" s="73"/>
      <c r="M19" s="73"/>
      <c r="N19" s="73">
        <f>'[17]2 ИП ТСv2 без НДС'!$Q$38</f>
        <v>3451.14</v>
      </c>
      <c r="O19" s="73">
        <f>'[17]2 ИП ТСv2 без НДС'!$Q$39</f>
        <v>2807.8620900000005</v>
      </c>
      <c r="P19" s="73">
        <f>'[17]2 ИП ТСv2 без НДС'!$Q$40</f>
        <v>4508.16201</v>
      </c>
      <c r="Q19" s="73"/>
      <c r="R19" s="73"/>
      <c r="S19" s="73"/>
      <c r="T19" s="73"/>
      <c r="U19" s="73"/>
      <c r="V19" s="73">
        <f>'[17]2 ИП ТСv2 без НДС'!$Q$46</f>
        <v>12596.567164179105</v>
      </c>
      <c r="W19" s="73"/>
      <c r="X19" s="73">
        <f>'[17]2 ИП ТСv2 без НДС'!$Q$48</f>
        <v>8426.9794348897722</v>
      </c>
      <c r="Y19" s="73">
        <f>'[17]2 ИП ТСv2 без НДС'!$Q$49</f>
        <v>562.20731206353571</v>
      </c>
      <c r="Z19" s="73">
        <f>'[17]2 ИП ТСv2 без НДС'!$Q$50</f>
        <v>648.10009585102023</v>
      </c>
      <c r="AA19" s="73"/>
      <c r="AB19" s="73"/>
      <c r="AC19" s="73"/>
      <c r="AD19" s="73">
        <f>'[17]2 ИП ТСv2 без НДС'!$Q$54</f>
        <v>5056.398863480762</v>
      </c>
      <c r="AE19" s="73"/>
      <c r="AF19" s="73"/>
      <c r="AG19" s="73">
        <f>'[17]2 ИП ТСv2 без НДС'!$Q$57</f>
        <v>2124.2100000000005</v>
      </c>
      <c r="AH19" s="73">
        <f>'[17]2 ИП ТСv2 без НДС'!$Q$58</f>
        <v>69.300000000000011</v>
      </c>
      <c r="AI19" s="73"/>
      <c r="AJ19" s="73"/>
      <c r="AK19" s="73">
        <f>'[17]2 ИП ТСv2 без НДС'!$Q$61</f>
        <v>50.286320690127354</v>
      </c>
      <c r="AL19" s="73"/>
      <c r="AM19" s="73"/>
      <c r="AN19" s="73">
        <f>'[17]2 ИП ТСv2 без НДС'!$Q$64</f>
        <v>562.20731206353571</v>
      </c>
      <c r="AO19" s="73">
        <f>'[17]2 ИП ТСv2 без НДС'!$Q$65</f>
        <v>8721.6219800082181</v>
      </c>
      <c r="AP19" s="73">
        <f>'[17]2 ИП ТСv2 без НДС'!$Q$66</f>
        <v>10989.801429874422</v>
      </c>
      <c r="AQ19" s="73"/>
      <c r="AR19" s="73"/>
      <c r="AS19" s="201"/>
      <c r="AT19" s="55"/>
      <c r="AU19" s="37"/>
      <c r="AV19" s="37"/>
      <c r="AW19" s="37"/>
      <c r="AX19" s="37"/>
    </row>
    <row r="20" spans="1:50" ht="33" customHeight="1" x14ac:dyDescent="0.25">
      <c r="A20" s="46" t="s">
        <v>212</v>
      </c>
      <c r="B20" s="69">
        <v>2019</v>
      </c>
      <c r="C20" s="48" t="s">
        <v>203</v>
      </c>
      <c r="D20" s="70">
        <f t="shared" ref="D20:AR20" si="3">SUM(D21:D21)</f>
        <v>55867.243129730363</v>
      </c>
      <c r="E20" s="70">
        <f t="shared" si="3"/>
        <v>20853.857714920268</v>
      </c>
      <c r="F20" s="70">
        <f t="shared" si="3"/>
        <v>0</v>
      </c>
      <c r="G20" s="70">
        <f t="shared" si="3"/>
        <v>66.172059087661438</v>
      </c>
      <c r="H20" s="70">
        <f t="shared" si="3"/>
        <v>0</v>
      </c>
      <c r="I20" s="70">
        <f t="shared" si="3"/>
        <v>2336.1093102244554</v>
      </c>
      <c r="J20" s="70">
        <f t="shared" si="3"/>
        <v>0</v>
      </c>
      <c r="K20" s="70">
        <f t="shared" si="3"/>
        <v>0</v>
      </c>
      <c r="L20" s="70">
        <f t="shared" si="3"/>
        <v>0</v>
      </c>
      <c r="M20" s="70">
        <f t="shared" si="3"/>
        <v>0</v>
      </c>
      <c r="N20" s="70">
        <f t="shared" si="3"/>
        <v>0</v>
      </c>
      <c r="O20" s="70">
        <f t="shared" si="3"/>
        <v>1974.3072482881698</v>
      </c>
      <c r="P20" s="70">
        <f t="shared" si="3"/>
        <v>0</v>
      </c>
      <c r="Q20" s="70">
        <f t="shared" si="3"/>
        <v>5267.0409030769488</v>
      </c>
      <c r="R20" s="70">
        <f t="shared" si="3"/>
        <v>0</v>
      </c>
      <c r="S20" s="70">
        <f t="shared" si="3"/>
        <v>0</v>
      </c>
      <c r="T20" s="70">
        <f t="shared" si="3"/>
        <v>0</v>
      </c>
      <c r="U20" s="70">
        <f t="shared" si="3"/>
        <v>0</v>
      </c>
      <c r="V20" s="70">
        <f t="shared" si="3"/>
        <v>12774.40230500002</v>
      </c>
      <c r="W20" s="70">
        <f t="shared" si="3"/>
        <v>1815.6182747321006</v>
      </c>
      <c r="X20" s="70">
        <f t="shared" si="3"/>
        <v>0</v>
      </c>
      <c r="Y20" s="70">
        <f t="shared" si="3"/>
        <v>0</v>
      </c>
      <c r="Z20" s="70">
        <f t="shared" si="3"/>
        <v>0</v>
      </c>
      <c r="AA20" s="70">
        <f t="shared" si="3"/>
        <v>0</v>
      </c>
      <c r="AB20" s="70">
        <f t="shared" si="3"/>
        <v>0</v>
      </c>
      <c r="AC20" s="70">
        <f t="shared" si="3"/>
        <v>0</v>
      </c>
      <c r="AD20" s="70">
        <f t="shared" si="3"/>
        <v>5911.2558549321366</v>
      </c>
      <c r="AE20" s="70">
        <f t="shared" si="3"/>
        <v>1439.8630626869883</v>
      </c>
      <c r="AF20" s="70">
        <f t="shared" si="3"/>
        <v>0</v>
      </c>
      <c r="AG20" s="70">
        <f t="shared" si="3"/>
        <v>0</v>
      </c>
      <c r="AH20" s="70">
        <f t="shared" si="3"/>
        <v>0</v>
      </c>
      <c r="AI20" s="70">
        <f t="shared" si="3"/>
        <v>0</v>
      </c>
      <c r="AJ20" s="70">
        <f t="shared" si="3"/>
        <v>0</v>
      </c>
      <c r="AK20" s="70">
        <f t="shared" si="3"/>
        <v>0</v>
      </c>
      <c r="AL20" s="70">
        <f t="shared" si="3"/>
        <v>0</v>
      </c>
      <c r="AM20" s="70">
        <f t="shared" si="3"/>
        <v>0</v>
      </c>
      <c r="AN20" s="70">
        <f t="shared" si="3"/>
        <v>2506.4301166373784</v>
      </c>
      <c r="AO20" s="70">
        <f t="shared" si="3"/>
        <v>922.18628014424257</v>
      </c>
      <c r="AP20" s="70">
        <f t="shared" si="3"/>
        <v>0</v>
      </c>
      <c r="AQ20" s="70">
        <f t="shared" si="3"/>
        <v>0</v>
      </c>
      <c r="AR20" s="70">
        <f t="shared" si="3"/>
        <v>0</v>
      </c>
      <c r="AS20" s="201"/>
      <c r="AT20" s="55"/>
      <c r="AU20" s="37"/>
      <c r="AV20" s="37"/>
      <c r="AW20" s="37"/>
      <c r="AX20" s="37"/>
    </row>
    <row r="21" spans="1:50" ht="41.25" customHeight="1" x14ac:dyDescent="0.25">
      <c r="A21" s="56" t="s">
        <v>213</v>
      </c>
      <c r="B21" s="59" t="s">
        <v>209</v>
      </c>
      <c r="C21" s="62" t="s">
        <v>203</v>
      </c>
      <c r="D21" s="72">
        <f>SUM(E21:AR21)</f>
        <v>55867.243129730363</v>
      </c>
      <c r="E21" s="73">
        <f>'[17]2 ИП ТСv2 без НДС'!$U$27</f>
        <v>20853.857714920268</v>
      </c>
      <c r="F21" s="73"/>
      <c r="G21" s="73">
        <v>66.172059087661438</v>
      </c>
      <c r="H21" s="73"/>
      <c r="I21" s="73">
        <f>'[17]2 ИП ТСv2 без НДС'!$U$33</f>
        <v>2336.1093102244554</v>
      </c>
      <c r="J21" s="73"/>
      <c r="K21" s="73"/>
      <c r="L21" s="73"/>
      <c r="M21" s="73"/>
      <c r="N21" s="73"/>
      <c r="O21" s="73">
        <f>'[17]2 ИП ТСv2 без НДС'!$U$39</f>
        <v>1974.3072482881698</v>
      </c>
      <c r="P21" s="73"/>
      <c r="Q21" s="73">
        <f>'[17]2 ИП ТСv2 без НДС'!$U$41</f>
        <v>5267.0409030769488</v>
      </c>
      <c r="R21" s="73"/>
      <c r="S21" s="73"/>
      <c r="T21" s="73"/>
      <c r="U21" s="73"/>
      <c r="V21" s="73">
        <f>'[17]2 ИП ТСv2 без НДС'!$U$46</f>
        <v>12774.40230500002</v>
      </c>
      <c r="W21" s="73">
        <f>'[17]2 ИП ТСv2 без НДС'!$U$47</f>
        <v>1815.6182747321006</v>
      </c>
      <c r="X21" s="73"/>
      <c r="Y21" s="73"/>
      <c r="Z21" s="73"/>
      <c r="AA21" s="73"/>
      <c r="AB21" s="73"/>
      <c r="AC21" s="73"/>
      <c r="AD21" s="73">
        <f>'[17]2 ИП ТСv2 без НДС'!$U$54</f>
        <v>5911.2558549321366</v>
      </c>
      <c r="AE21" s="73">
        <f>'[17]2 ИП ТСv2 без НДС'!$U$55</f>
        <v>1439.8630626869883</v>
      </c>
      <c r="AF21" s="73"/>
      <c r="AG21" s="73"/>
      <c r="AH21" s="73"/>
      <c r="AI21" s="73"/>
      <c r="AJ21" s="73"/>
      <c r="AK21" s="73"/>
      <c r="AL21" s="73"/>
      <c r="AM21" s="73"/>
      <c r="AN21" s="73">
        <f>'[17]2 ИП ТСv2 без НДС'!$U$64</f>
        <v>2506.4301166373784</v>
      </c>
      <c r="AO21" s="73">
        <f>'[17]2 ИП ТСv2 без НДС'!$U$65</f>
        <v>922.18628014424257</v>
      </c>
      <c r="AP21" s="73"/>
      <c r="AQ21" s="73"/>
      <c r="AR21" s="73"/>
      <c r="AS21" s="201"/>
      <c r="AT21" s="55"/>
      <c r="AU21" s="37"/>
      <c r="AV21" s="37"/>
      <c r="AW21" s="37"/>
      <c r="AX21" s="37"/>
    </row>
    <row r="22" spans="1:50" ht="24.75" customHeight="1" x14ac:dyDescent="0.25">
      <c r="A22" s="56" t="s">
        <v>214</v>
      </c>
      <c r="B22" s="69">
        <v>2020</v>
      </c>
      <c r="C22" s="48" t="s">
        <v>203</v>
      </c>
      <c r="D22" s="70">
        <f t="shared" ref="D22:AR28" si="4">SUM(D23:D23)</f>
        <v>20931.75572610673</v>
      </c>
      <c r="E22" s="70">
        <f t="shared" si="4"/>
        <v>2625.2196564385731</v>
      </c>
      <c r="F22" s="70">
        <f t="shared" si="4"/>
        <v>0</v>
      </c>
      <c r="G22" s="70">
        <f t="shared" si="4"/>
        <v>0</v>
      </c>
      <c r="H22" s="70">
        <f t="shared" si="4"/>
        <v>0</v>
      </c>
      <c r="I22" s="70">
        <f t="shared" si="4"/>
        <v>0</v>
      </c>
      <c r="J22" s="70">
        <f t="shared" si="4"/>
        <v>3201.7826035740168</v>
      </c>
      <c r="K22" s="70">
        <f t="shared" si="4"/>
        <v>0</v>
      </c>
      <c r="L22" s="70">
        <f t="shared" si="4"/>
        <v>0</v>
      </c>
      <c r="M22" s="70">
        <f t="shared" si="4"/>
        <v>0</v>
      </c>
      <c r="N22" s="70">
        <f t="shared" si="4"/>
        <v>0</v>
      </c>
      <c r="O22" s="70">
        <f t="shared" si="4"/>
        <v>0</v>
      </c>
      <c r="P22" s="70">
        <f t="shared" si="4"/>
        <v>0</v>
      </c>
      <c r="Q22" s="70">
        <f t="shared" si="4"/>
        <v>0</v>
      </c>
      <c r="R22" s="70">
        <f t="shared" si="4"/>
        <v>7302.401313507602</v>
      </c>
      <c r="S22" s="70">
        <f t="shared" si="4"/>
        <v>0</v>
      </c>
      <c r="T22" s="70">
        <f t="shared" si="4"/>
        <v>0</v>
      </c>
      <c r="U22" s="70">
        <f t="shared" si="4"/>
        <v>0</v>
      </c>
      <c r="V22" s="70">
        <f t="shared" si="4"/>
        <v>4858.7914906154119</v>
      </c>
      <c r="W22" s="70">
        <f t="shared" si="4"/>
        <v>0</v>
      </c>
      <c r="X22" s="70">
        <f t="shared" si="4"/>
        <v>0</v>
      </c>
      <c r="Y22" s="70">
        <f t="shared" si="4"/>
        <v>0</v>
      </c>
      <c r="Z22" s="70">
        <f t="shared" si="4"/>
        <v>0</v>
      </c>
      <c r="AA22" s="70">
        <f t="shared" si="4"/>
        <v>606.15230394636615</v>
      </c>
      <c r="AB22" s="70">
        <f t="shared" si="4"/>
        <v>0</v>
      </c>
      <c r="AC22" s="70">
        <f t="shared" si="4"/>
        <v>0</v>
      </c>
      <c r="AD22" s="70">
        <f t="shared" si="4"/>
        <v>0</v>
      </c>
      <c r="AE22" s="70">
        <f t="shared" si="4"/>
        <v>0</v>
      </c>
      <c r="AF22" s="70">
        <f t="shared" si="4"/>
        <v>0</v>
      </c>
      <c r="AG22" s="70">
        <f t="shared" si="4"/>
        <v>0</v>
      </c>
      <c r="AH22" s="70">
        <f t="shared" si="4"/>
        <v>0</v>
      </c>
      <c r="AI22" s="70">
        <f t="shared" si="4"/>
        <v>0</v>
      </c>
      <c r="AJ22" s="70">
        <f t="shared" si="4"/>
        <v>0</v>
      </c>
      <c r="AK22" s="70">
        <f t="shared" si="4"/>
        <v>0</v>
      </c>
      <c r="AL22" s="70">
        <f t="shared" si="4"/>
        <v>0</v>
      </c>
      <c r="AM22" s="70">
        <f t="shared" si="4"/>
        <v>0</v>
      </c>
      <c r="AN22" s="70">
        <f t="shared" si="4"/>
        <v>2337.4083580247593</v>
      </c>
      <c r="AO22" s="70">
        <f t="shared" si="4"/>
        <v>0</v>
      </c>
      <c r="AP22" s="70">
        <f t="shared" si="4"/>
        <v>0</v>
      </c>
      <c r="AQ22" s="70">
        <f t="shared" si="4"/>
        <v>0</v>
      </c>
      <c r="AR22" s="70">
        <f t="shared" si="4"/>
        <v>0</v>
      </c>
      <c r="AS22" s="201"/>
      <c r="AT22" s="55"/>
      <c r="AU22" s="37"/>
      <c r="AV22" s="37"/>
      <c r="AW22" s="37"/>
      <c r="AX22" s="37"/>
    </row>
    <row r="23" spans="1:50" ht="33" customHeight="1" x14ac:dyDescent="0.25">
      <c r="A23" s="56" t="s">
        <v>215</v>
      </c>
      <c r="B23" s="59" t="s">
        <v>209</v>
      </c>
      <c r="C23" s="62" t="s">
        <v>203</v>
      </c>
      <c r="D23" s="72">
        <f>SUM(E23:AR23)</f>
        <v>20931.75572610673</v>
      </c>
      <c r="E23" s="73">
        <f>'[17]2 ИП ТСv2 без НДС'!$Y$27</f>
        <v>2625.2196564385731</v>
      </c>
      <c r="F23" s="73"/>
      <c r="G23" s="73"/>
      <c r="H23" s="73"/>
      <c r="I23" s="73"/>
      <c r="J23" s="73">
        <f>'[17]2 ИП ТСv2 без НДС'!$Y$34</f>
        <v>3201.7826035740168</v>
      </c>
      <c r="K23" s="73"/>
      <c r="L23" s="73"/>
      <c r="M23" s="73"/>
      <c r="N23" s="73"/>
      <c r="O23" s="73"/>
      <c r="P23" s="73"/>
      <c r="Q23" s="73"/>
      <c r="R23" s="73">
        <f>'[17]2 ИП ТСv2 без НДС'!$Y$42</f>
        <v>7302.401313507602</v>
      </c>
      <c r="S23" s="73"/>
      <c r="T23" s="73"/>
      <c r="U23" s="73"/>
      <c r="V23" s="73">
        <f>'[17]2 ИП ТСv2 без НДС'!$Y$46</f>
        <v>4858.7914906154119</v>
      </c>
      <c r="W23" s="73"/>
      <c r="X23" s="73"/>
      <c r="Y23" s="73"/>
      <c r="Z23" s="73"/>
      <c r="AA23" s="73">
        <f>'[17]2 ИП ТСv2 без НДС'!$Y$51</f>
        <v>606.15230394636615</v>
      </c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>
        <f>'[17]2 ИП ТСv2 без НДС'!$Y$64</f>
        <v>2337.4083580247593</v>
      </c>
      <c r="AO23" s="73"/>
      <c r="AP23" s="73"/>
      <c r="AQ23" s="73"/>
      <c r="AR23" s="73"/>
      <c r="AS23" s="201"/>
      <c r="AT23" s="55"/>
      <c r="AU23" s="37"/>
      <c r="AV23" s="37"/>
      <c r="AW23" s="37"/>
      <c r="AX23" s="37"/>
    </row>
    <row r="24" spans="1:50" ht="24.75" customHeight="1" x14ac:dyDescent="0.25">
      <c r="A24" s="56" t="s">
        <v>214</v>
      </c>
      <c r="B24" s="69">
        <v>2021</v>
      </c>
      <c r="C24" s="48" t="s">
        <v>203</v>
      </c>
      <c r="D24" s="70">
        <f t="shared" si="4"/>
        <v>73512.442370712088</v>
      </c>
      <c r="E24" s="70">
        <f t="shared" si="4"/>
        <v>9972.2613080330266</v>
      </c>
      <c r="F24" s="70">
        <f t="shared" si="4"/>
        <v>0</v>
      </c>
      <c r="G24" s="70">
        <f t="shared" si="4"/>
        <v>0</v>
      </c>
      <c r="H24" s="70">
        <f t="shared" si="4"/>
        <v>0</v>
      </c>
      <c r="I24" s="70">
        <f t="shared" si="4"/>
        <v>0</v>
      </c>
      <c r="J24" s="70">
        <f t="shared" si="4"/>
        <v>0</v>
      </c>
      <c r="K24" s="70">
        <f t="shared" si="4"/>
        <v>3169.6857941599437</v>
      </c>
      <c r="L24" s="70">
        <f t="shared" si="4"/>
        <v>0</v>
      </c>
      <c r="M24" s="70">
        <f t="shared" si="4"/>
        <v>0</v>
      </c>
      <c r="N24" s="70">
        <f t="shared" si="4"/>
        <v>0</v>
      </c>
      <c r="O24" s="70">
        <f t="shared" si="4"/>
        <v>0</v>
      </c>
      <c r="P24" s="70">
        <f t="shared" si="4"/>
        <v>0</v>
      </c>
      <c r="Q24" s="70">
        <f t="shared" si="4"/>
        <v>0</v>
      </c>
      <c r="R24" s="70">
        <f t="shared" si="4"/>
        <v>0</v>
      </c>
      <c r="S24" s="70">
        <f t="shared" si="4"/>
        <v>5359.6307195437012</v>
      </c>
      <c r="T24" s="70">
        <f t="shared" si="4"/>
        <v>0</v>
      </c>
      <c r="U24" s="70">
        <f t="shared" si="4"/>
        <v>0</v>
      </c>
      <c r="V24" s="70">
        <f t="shared" si="4"/>
        <v>0</v>
      </c>
      <c r="W24" s="70">
        <f t="shared" si="4"/>
        <v>0</v>
      </c>
      <c r="X24" s="70">
        <f t="shared" si="4"/>
        <v>0</v>
      </c>
      <c r="Y24" s="70">
        <f t="shared" si="4"/>
        <v>0</v>
      </c>
      <c r="Z24" s="70">
        <f t="shared" si="4"/>
        <v>0</v>
      </c>
      <c r="AA24" s="70">
        <f t="shared" si="4"/>
        <v>0</v>
      </c>
      <c r="AB24" s="70">
        <f t="shared" si="4"/>
        <v>13344.894923803666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40968.950822120598</v>
      </c>
      <c r="AG24" s="70">
        <f t="shared" si="4"/>
        <v>0</v>
      </c>
      <c r="AH24" s="70">
        <f t="shared" si="4"/>
        <v>0</v>
      </c>
      <c r="AI24" s="70">
        <f t="shared" si="4"/>
        <v>0</v>
      </c>
      <c r="AJ24" s="70">
        <f t="shared" si="4"/>
        <v>0</v>
      </c>
      <c r="AK24" s="70">
        <f t="shared" si="4"/>
        <v>0</v>
      </c>
      <c r="AL24" s="70">
        <f t="shared" si="4"/>
        <v>697.01880305115048</v>
      </c>
      <c r="AM24" s="70">
        <f t="shared" si="4"/>
        <v>0</v>
      </c>
      <c r="AN24" s="70">
        <f t="shared" si="4"/>
        <v>0</v>
      </c>
      <c r="AO24" s="70">
        <f t="shared" si="4"/>
        <v>0</v>
      </c>
      <c r="AP24" s="70">
        <f t="shared" si="4"/>
        <v>0</v>
      </c>
      <c r="AQ24" s="70">
        <f t="shared" si="4"/>
        <v>0</v>
      </c>
      <c r="AR24" s="70">
        <f t="shared" si="4"/>
        <v>0</v>
      </c>
      <c r="AS24" s="201"/>
      <c r="AT24" s="55"/>
      <c r="AU24" s="37"/>
      <c r="AV24" s="37"/>
      <c r="AW24" s="37"/>
      <c r="AX24" s="37"/>
    </row>
    <row r="25" spans="1:50" ht="33" customHeight="1" x14ac:dyDescent="0.25">
      <c r="A25" s="56" t="s">
        <v>215</v>
      </c>
      <c r="B25" s="59" t="s">
        <v>209</v>
      </c>
      <c r="C25" s="62" t="s">
        <v>203</v>
      </c>
      <c r="D25" s="72">
        <f>SUM(E25:AR25)</f>
        <v>73512.442370712088</v>
      </c>
      <c r="E25" s="73">
        <f>'[17]2 ИП ТСv2 без НДС'!$AA$27</f>
        <v>9972.2613080330266</v>
      </c>
      <c r="F25" s="73"/>
      <c r="G25" s="73"/>
      <c r="H25" s="73"/>
      <c r="I25" s="73"/>
      <c r="J25" s="73"/>
      <c r="K25" s="73">
        <f>'[17]2 ИП ТСv2 без НДС'!$AA$35</f>
        <v>3169.6857941599437</v>
      </c>
      <c r="L25" s="73"/>
      <c r="M25" s="73"/>
      <c r="N25" s="73"/>
      <c r="O25" s="73"/>
      <c r="P25" s="73"/>
      <c r="Q25" s="73"/>
      <c r="R25" s="73"/>
      <c r="S25" s="73">
        <f>'[17]2 ИП ТСv2 без НДС'!$AA$43</f>
        <v>5359.6307195437012</v>
      </c>
      <c r="T25" s="73"/>
      <c r="U25" s="73"/>
      <c r="V25" s="73"/>
      <c r="W25" s="73"/>
      <c r="X25" s="73"/>
      <c r="Y25" s="73"/>
      <c r="Z25" s="73"/>
      <c r="AA25" s="73"/>
      <c r="AB25" s="73">
        <f>'[17]2 ИП ТСv2 без НДС'!$AA$52</f>
        <v>13344.894923803666</v>
      </c>
      <c r="AC25" s="73"/>
      <c r="AD25" s="73"/>
      <c r="AE25" s="73"/>
      <c r="AF25" s="73">
        <f>'[17]2 ИП ТСv2 без НДС'!$AA$56</f>
        <v>40968.950822120598</v>
      </c>
      <c r="AG25" s="73"/>
      <c r="AH25" s="73"/>
      <c r="AI25" s="73"/>
      <c r="AJ25" s="73"/>
      <c r="AK25" s="73"/>
      <c r="AL25" s="73">
        <f>'[17]2 ИП ТСv2 без НДС'!$AA$62</f>
        <v>697.01880305115048</v>
      </c>
      <c r="AM25" s="73"/>
      <c r="AN25" s="73"/>
      <c r="AO25" s="73"/>
      <c r="AP25" s="73"/>
      <c r="AQ25" s="73"/>
      <c r="AR25" s="73"/>
      <c r="AS25" s="201"/>
      <c r="AT25" s="55"/>
      <c r="AU25" s="37"/>
      <c r="AV25" s="37"/>
      <c r="AW25" s="37"/>
      <c r="AX25" s="37"/>
    </row>
    <row r="26" spans="1:50" ht="24.75" customHeight="1" x14ac:dyDescent="0.25">
      <c r="A26" s="56" t="s">
        <v>214</v>
      </c>
      <c r="B26" s="69">
        <v>2022</v>
      </c>
      <c r="C26" s="48" t="s">
        <v>203</v>
      </c>
      <c r="D26" s="70">
        <f t="shared" si="4"/>
        <v>34623.659800749752</v>
      </c>
      <c r="E26" s="70">
        <f t="shared" si="4"/>
        <v>17769.718856781335</v>
      </c>
      <c r="F26" s="70">
        <f t="shared" si="4"/>
        <v>0</v>
      </c>
      <c r="G26" s="70">
        <f t="shared" si="4"/>
        <v>0</v>
      </c>
      <c r="H26" s="70">
        <f t="shared" si="4"/>
        <v>0</v>
      </c>
      <c r="I26" s="70">
        <f t="shared" si="4"/>
        <v>0</v>
      </c>
      <c r="J26" s="70">
        <f t="shared" si="4"/>
        <v>0</v>
      </c>
      <c r="K26" s="70">
        <f t="shared" si="4"/>
        <v>0</v>
      </c>
      <c r="L26" s="70">
        <f t="shared" si="4"/>
        <v>2668.6549149772572</v>
      </c>
      <c r="M26" s="70">
        <f t="shared" si="4"/>
        <v>0</v>
      </c>
      <c r="N26" s="70">
        <f t="shared" si="4"/>
        <v>0</v>
      </c>
      <c r="O26" s="70">
        <f t="shared" si="4"/>
        <v>0</v>
      </c>
      <c r="P26" s="70">
        <f t="shared" si="4"/>
        <v>0</v>
      </c>
      <c r="Q26" s="70">
        <f t="shared" si="4"/>
        <v>0</v>
      </c>
      <c r="R26" s="70">
        <f t="shared" si="4"/>
        <v>0</v>
      </c>
      <c r="S26" s="70">
        <f t="shared" si="4"/>
        <v>0</v>
      </c>
      <c r="T26" s="70">
        <f t="shared" si="4"/>
        <v>5596.8711706070426</v>
      </c>
      <c r="U26" s="70">
        <f t="shared" si="4"/>
        <v>0</v>
      </c>
      <c r="V26" s="70">
        <f t="shared" si="4"/>
        <v>0</v>
      </c>
      <c r="W26" s="70">
        <f t="shared" si="4"/>
        <v>0</v>
      </c>
      <c r="X26" s="70">
        <f t="shared" si="4"/>
        <v>0</v>
      </c>
      <c r="Y26" s="70">
        <f t="shared" si="4"/>
        <v>0</v>
      </c>
      <c r="Z26" s="70">
        <f t="shared" si="4"/>
        <v>0</v>
      </c>
      <c r="AA26" s="70">
        <f t="shared" si="4"/>
        <v>0</v>
      </c>
      <c r="AB26" s="70">
        <f t="shared" si="4"/>
        <v>0</v>
      </c>
      <c r="AC26" s="70">
        <f t="shared" si="4"/>
        <v>0</v>
      </c>
      <c r="AD26" s="70">
        <f t="shared" si="4"/>
        <v>0</v>
      </c>
      <c r="AE26" s="70">
        <f t="shared" si="4"/>
        <v>0</v>
      </c>
      <c r="AF26" s="70">
        <f t="shared" si="4"/>
        <v>0</v>
      </c>
      <c r="AG26" s="70">
        <f t="shared" si="4"/>
        <v>0</v>
      </c>
      <c r="AH26" s="70">
        <f t="shared" si="4"/>
        <v>0</v>
      </c>
      <c r="AI26" s="70">
        <f t="shared" si="4"/>
        <v>0</v>
      </c>
      <c r="AJ26" s="70">
        <f t="shared" si="4"/>
        <v>0</v>
      </c>
      <c r="AK26" s="70">
        <f t="shared" si="4"/>
        <v>0</v>
      </c>
      <c r="AL26" s="70">
        <f t="shared" si="4"/>
        <v>0</v>
      </c>
      <c r="AM26" s="70">
        <f t="shared" si="4"/>
        <v>6359.3662802976642</v>
      </c>
      <c r="AN26" s="70">
        <f t="shared" si="4"/>
        <v>0</v>
      </c>
      <c r="AO26" s="70">
        <f t="shared" si="4"/>
        <v>0</v>
      </c>
      <c r="AP26" s="70">
        <f t="shared" si="4"/>
        <v>0</v>
      </c>
      <c r="AQ26" s="70">
        <f t="shared" si="4"/>
        <v>2229.0485780864533</v>
      </c>
      <c r="AR26" s="70">
        <f t="shared" si="4"/>
        <v>0</v>
      </c>
      <c r="AS26" s="201"/>
      <c r="AT26" s="55"/>
      <c r="AU26" s="37"/>
      <c r="AV26" s="37"/>
      <c r="AW26" s="37"/>
      <c r="AX26" s="37"/>
    </row>
    <row r="27" spans="1:50" ht="33" customHeight="1" x14ac:dyDescent="0.25">
      <c r="A27" s="56" t="s">
        <v>215</v>
      </c>
      <c r="B27" s="59" t="s">
        <v>209</v>
      </c>
      <c r="C27" s="62" t="s">
        <v>203</v>
      </c>
      <c r="D27" s="72">
        <f>SUM(E27:AR27)</f>
        <v>34623.659800749752</v>
      </c>
      <c r="E27" s="73">
        <f>'[17]2 ИП ТСv2 без НДС'!$AC$27</f>
        <v>17769.718856781335</v>
      </c>
      <c r="F27" s="73"/>
      <c r="G27" s="73"/>
      <c r="H27" s="73"/>
      <c r="I27" s="73"/>
      <c r="J27" s="73"/>
      <c r="K27" s="73"/>
      <c r="L27" s="73">
        <f>'[17]2 ИП ТСv2 без НДС'!$AC$36</f>
        <v>2668.6549149772572</v>
      </c>
      <c r="M27" s="73"/>
      <c r="N27" s="73"/>
      <c r="O27" s="73"/>
      <c r="P27" s="73"/>
      <c r="Q27" s="73"/>
      <c r="R27" s="73"/>
      <c r="S27" s="73"/>
      <c r="T27" s="73">
        <f>'[17]2 ИП ТСv2 без НДС'!$AC$44</f>
        <v>5596.8711706070426</v>
      </c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>
        <f>'[17]2 ИП ТСv2 без НДС'!$AC$63</f>
        <v>6359.3662802976642</v>
      </c>
      <c r="AN27" s="73"/>
      <c r="AO27" s="73"/>
      <c r="AP27" s="73"/>
      <c r="AQ27" s="73">
        <f>'[17]2 ИП ТСv2 без НДС'!$AC$67</f>
        <v>2229.0485780864533</v>
      </c>
      <c r="AR27" s="73"/>
      <c r="AS27" s="201"/>
      <c r="AT27" s="55"/>
      <c r="AU27" s="37"/>
      <c r="AV27" s="37"/>
      <c r="AW27" s="37"/>
      <c r="AX27" s="37"/>
    </row>
    <row r="28" spans="1:50" ht="24.75" customHeight="1" x14ac:dyDescent="0.25">
      <c r="A28" s="56" t="s">
        <v>214</v>
      </c>
      <c r="B28" s="69">
        <v>2023</v>
      </c>
      <c r="C28" s="48" t="s">
        <v>203</v>
      </c>
      <c r="D28" s="70">
        <f t="shared" si="4"/>
        <v>37475.475764681913</v>
      </c>
      <c r="E28" s="70">
        <f t="shared" si="4"/>
        <v>0</v>
      </c>
      <c r="F28" s="70">
        <f t="shared" si="4"/>
        <v>0</v>
      </c>
      <c r="G28" s="70">
        <f t="shared" si="4"/>
        <v>0</v>
      </c>
      <c r="H28" s="70">
        <f t="shared" si="4"/>
        <v>0</v>
      </c>
      <c r="I28" s="70">
        <f t="shared" si="4"/>
        <v>0</v>
      </c>
      <c r="J28" s="70">
        <f t="shared" si="4"/>
        <v>0</v>
      </c>
      <c r="K28" s="70">
        <f t="shared" si="4"/>
        <v>0</v>
      </c>
      <c r="L28" s="70">
        <f t="shared" si="4"/>
        <v>0</v>
      </c>
      <c r="M28" s="70">
        <f t="shared" si="4"/>
        <v>2782.456203292687</v>
      </c>
      <c r="N28" s="70">
        <f t="shared" si="4"/>
        <v>0</v>
      </c>
      <c r="O28" s="70">
        <f t="shared" si="4"/>
        <v>0</v>
      </c>
      <c r="P28" s="70">
        <f t="shared" si="4"/>
        <v>0</v>
      </c>
      <c r="Q28" s="70">
        <f t="shared" si="4"/>
        <v>0</v>
      </c>
      <c r="R28" s="70">
        <f t="shared" si="4"/>
        <v>0</v>
      </c>
      <c r="S28" s="70">
        <f t="shared" si="4"/>
        <v>0</v>
      </c>
      <c r="T28" s="70">
        <f t="shared" si="4"/>
        <v>0</v>
      </c>
      <c r="U28" s="70">
        <f t="shared" si="4"/>
        <v>5835.5162391239091</v>
      </c>
      <c r="V28" s="70">
        <f t="shared" si="4"/>
        <v>0</v>
      </c>
      <c r="W28" s="70">
        <f t="shared" si="4"/>
        <v>0</v>
      </c>
      <c r="X28" s="70">
        <f t="shared" si="4"/>
        <v>0</v>
      </c>
      <c r="Y28" s="70">
        <f t="shared" si="4"/>
        <v>0</v>
      </c>
      <c r="Z28" s="70">
        <f t="shared" si="4"/>
        <v>0</v>
      </c>
      <c r="AA28" s="70">
        <f t="shared" si="4"/>
        <v>0</v>
      </c>
      <c r="AB28" s="70">
        <f t="shared" si="4"/>
        <v>0</v>
      </c>
      <c r="AC28" s="70">
        <f t="shared" si="4"/>
        <v>0</v>
      </c>
      <c r="AD28" s="70">
        <f t="shared" si="4"/>
        <v>0</v>
      </c>
      <c r="AE28" s="70">
        <f t="shared" si="4"/>
        <v>0</v>
      </c>
      <c r="AF28" s="70">
        <f t="shared" si="4"/>
        <v>0</v>
      </c>
      <c r="AG28" s="70">
        <f t="shared" si="4"/>
        <v>0</v>
      </c>
      <c r="AH28" s="70">
        <f t="shared" si="4"/>
        <v>0</v>
      </c>
      <c r="AI28" s="70">
        <f t="shared" si="4"/>
        <v>0</v>
      </c>
      <c r="AJ28" s="70">
        <f t="shared" si="4"/>
        <v>0</v>
      </c>
      <c r="AK28" s="70">
        <f t="shared" si="4"/>
        <v>0</v>
      </c>
      <c r="AL28" s="70">
        <f t="shared" si="4"/>
        <v>0</v>
      </c>
      <c r="AM28" s="70">
        <f t="shared" si="4"/>
        <v>0</v>
      </c>
      <c r="AN28" s="70">
        <f t="shared" si="4"/>
        <v>0</v>
      </c>
      <c r="AO28" s="70">
        <f t="shared" si="4"/>
        <v>0</v>
      </c>
      <c r="AP28" s="70">
        <f t="shared" si="4"/>
        <v>0</v>
      </c>
      <c r="AQ28" s="70">
        <f t="shared" si="4"/>
        <v>28857.503322265318</v>
      </c>
      <c r="AR28" s="70">
        <f t="shared" si="4"/>
        <v>0</v>
      </c>
      <c r="AS28" s="201"/>
      <c r="AT28" s="55"/>
      <c r="AU28" s="37"/>
      <c r="AV28" s="37"/>
      <c r="AW28" s="37"/>
      <c r="AX28" s="37"/>
    </row>
    <row r="29" spans="1:50" ht="33" customHeight="1" x14ac:dyDescent="0.25">
      <c r="A29" s="56" t="s">
        <v>215</v>
      </c>
      <c r="B29" s="59" t="s">
        <v>209</v>
      </c>
      <c r="C29" s="62" t="s">
        <v>203</v>
      </c>
      <c r="D29" s="72">
        <f>SUM(E29:AR29)</f>
        <v>37475.475764681913</v>
      </c>
      <c r="E29" s="73"/>
      <c r="F29" s="73"/>
      <c r="G29" s="73"/>
      <c r="H29" s="73"/>
      <c r="I29" s="73"/>
      <c r="J29" s="73"/>
      <c r="K29" s="73"/>
      <c r="L29" s="73"/>
      <c r="M29" s="73">
        <f>'[17]2 ИП ТСv2 без НДС'!$AE$37</f>
        <v>2782.456203292687</v>
      </c>
      <c r="N29" s="73"/>
      <c r="O29" s="73"/>
      <c r="P29" s="73"/>
      <c r="Q29" s="73"/>
      <c r="R29" s="73"/>
      <c r="S29" s="73"/>
      <c r="T29" s="73"/>
      <c r="U29" s="73">
        <f>'[17]2 ИП ТСv2 без НДС'!$AE$45</f>
        <v>5835.5162391239091</v>
      </c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>
        <f>'[17]2 ИП ТСv2 без НДС'!$AE$67</f>
        <v>28857.503322265318</v>
      </c>
      <c r="AR29" s="73"/>
      <c r="AS29" s="202"/>
      <c r="AT29" s="55"/>
      <c r="AU29" s="37"/>
      <c r="AV29" s="37"/>
      <c r="AW29" s="37"/>
      <c r="AX29" s="37"/>
    </row>
    <row r="30" spans="1:50" ht="30" x14ac:dyDescent="0.25">
      <c r="A30" s="63" t="s">
        <v>216</v>
      </c>
      <c r="B30" s="50" t="s">
        <v>217</v>
      </c>
      <c r="C30" s="64" t="s">
        <v>164</v>
      </c>
      <c r="D30" s="64" t="s">
        <v>164</v>
      </c>
      <c r="E30" s="64" t="s">
        <v>164</v>
      </c>
      <c r="F30" s="64" t="s">
        <v>164</v>
      </c>
      <c r="G30" s="64" t="s">
        <v>164</v>
      </c>
      <c r="H30" s="64" t="s">
        <v>164</v>
      </c>
      <c r="I30" s="64" t="s">
        <v>164</v>
      </c>
      <c r="J30" s="64" t="s">
        <v>164</v>
      </c>
      <c r="K30" s="64" t="s">
        <v>164</v>
      </c>
      <c r="L30" s="64" t="s">
        <v>164</v>
      </c>
      <c r="M30" s="64" t="s">
        <v>164</v>
      </c>
      <c r="N30" s="64" t="s">
        <v>164</v>
      </c>
      <c r="O30" s="64" t="s">
        <v>164</v>
      </c>
      <c r="P30" s="64" t="s">
        <v>164</v>
      </c>
      <c r="Q30" s="64" t="s">
        <v>164</v>
      </c>
      <c r="R30" s="64" t="s">
        <v>164</v>
      </c>
      <c r="S30" s="64" t="s">
        <v>164</v>
      </c>
      <c r="T30" s="64" t="s">
        <v>164</v>
      </c>
      <c r="U30" s="64" t="s">
        <v>164</v>
      </c>
      <c r="V30" s="64" t="s">
        <v>164</v>
      </c>
      <c r="W30" s="64" t="s">
        <v>164</v>
      </c>
      <c r="X30" s="64" t="s">
        <v>164</v>
      </c>
      <c r="Y30" s="64" t="s">
        <v>164</v>
      </c>
      <c r="Z30" s="64" t="s">
        <v>164</v>
      </c>
      <c r="AA30" s="64" t="s">
        <v>164</v>
      </c>
      <c r="AB30" s="64" t="s">
        <v>164</v>
      </c>
      <c r="AC30" s="64" t="s">
        <v>164</v>
      </c>
      <c r="AD30" s="64" t="s">
        <v>164</v>
      </c>
      <c r="AE30" s="64" t="s">
        <v>164</v>
      </c>
      <c r="AF30" s="64" t="s">
        <v>164</v>
      </c>
      <c r="AG30" s="64" t="s">
        <v>164</v>
      </c>
      <c r="AH30" s="64" t="s">
        <v>164</v>
      </c>
      <c r="AI30" s="64" t="s">
        <v>164</v>
      </c>
      <c r="AJ30" s="64" t="s">
        <v>164</v>
      </c>
      <c r="AK30" s="64" t="s">
        <v>164</v>
      </c>
      <c r="AL30" s="64" t="s">
        <v>164</v>
      </c>
      <c r="AM30" s="64" t="s">
        <v>164</v>
      </c>
      <c r="AN30" s="64" t="s">
        <v>164</v>
      </c>
      <c r="AO30" s="64" t="s">
        <v>164</v>
      </c>
      <c r="AP30" s="64" t="s">
        <v>164</v>
      </c>
      <c r="AQ30" s="64"/>
      <c r="AR30" s="64" t="s">
        <v>164</v>
      </c>
      <c r="AS30" s="50"/>
      <c r="AT30" s="55"/>
      <c r="AU30" s="37"/>
      <c r="AV30" s="37"/>
      <c r="AW30" s="37"/>
      <c r="AX30" s="37"/>
    </row>
    <row r="31" spans="1:50" x14ac:dyDescent="0.25">
      <c r="A31" s="63" t="s">
        <v>218</v>
      </c>
      <c r="B31" s="50" t="s">
        <v>219</v>
      </c>
      <c r="C31" s="64" t="s">
        <v>164</v>
      </c>
      <c r="D31" s="64" t="s">
        <v>164</v>
      </c>
      <c r="E31" s="64" t="s">
        <v>164</v>
      </c>
      <c r="F31" s="64" t="s">
        <v>164</v>
      </c>
      <c r="G31" s="64" t="s">
        <v>164</v>
      </c>
      <c r="H31" s="64" t="s">
        <v>164</v>
      </c>
      <c r="I31" s="64" t="s">
        <v>164</v>
      </c>
      <c r="J31" s="64" t="s">
        <v>164</v>
      </c>
      <c r="K31" s="64" t="s">
        <v>164</v>
      </c>
      <c r="L31" s="64" t="s">
        <v>164</v>
      </c>
      <c r="M31" s="64" t="s">
        <v>164</v>
      </c>
      <c r="N31" s="64" t="s">
        <v>164</v>
      </c>
      <c r="O31" s="64" t="s">
        <v>164</v>
      </c>
      <c r="P31" s="64" t="s">
        <v>164</v>
      </c>
      <c r="Q31" s="64" t="s">
        <v>164</v>
      </c>
      <c r="R31" s="64" t="s">
        <v>164</v>
      </c>
      <c r="S31" s="64" t="s">
        <v>164</v>
      </c>
      <c r="T31" s="64" t="s">
        <v>164</v>
      </c>
      <c r="U31" s="64" t="s">
        <v>164</v>
      </c>
      <c r="V31" s="64" t="s">
        <v>164</v>
      </c>
      <c r="W31" s="64" t="s">
        <v>164</v>
      </c>
      <c r="X31" s="64" t="s">
        <v>164</v>
      </c>
      <c r="Y31" s="64" t="s">
        <v>164</v>
      </c>
      <c r="Z31" s="64" t="s">
        <v>164</v>
      </c>
      <c r="AA31" s="64" t="s">
        <v>164</v>
      </c>
      <c r="AB31" s="64" t="s">
        <v>164</v>
      </c>
      <c r="AC31" s="64" t="s">
        <v>164</v>
      </c>
      <c r="AD31" s="64" t="s">
        <v>164</v>
      </c>
      <c r="AE31" s="64" t="s">
        <v>164</v>
      </c>
      <c r="AF31" s="64" t="s">
        <v>164</v>
      </c>
      <c r="AG31" s="64" t="s">
        <v>164</v>
      </c>
      <c r="AH31" s="64" t="s">
        <v>164</v>
      </c>
      <c r="AI31" s="64" t="s">
        <v>164</v>
      </c>
      <c r="AJ31" s="64" t="s">
        <v>164</v>
      </c>
      <c r="AK31" s="64" t="s">
        <v>164</v>
      </c>
      <c r="AL31" s="64" t="s">
        <v>164</v>
      </c>
      <c r="AM31" s="64" t="s">
        <v>164</v>
      </c>
      <c r="AN31" s="64" t="s">
        <v>164</v>
      </c>
      <c r="AO31" s="64" t="s">
        <v>164</v>
      </c>
      <c r="AP31" s="64" t="s">
        <v>164</v>
      </c>
      <c r="AQ31" s="64"/>
      <c r="AR31" s="64" t="s">
        <v>164</v>
      </c>
      <c r="AS31" s="50"/>
      <c r="AT31" s="55"/>
      <c r="AU31" s="37"/>
      <c r="AV31" s="37"/>
      <c r="AW31" s="37"/>
      <c r="AX31" s="37"/>
    </row>
    <row r="32" spans="1:50" x14ac:dyDescent="0.25">
      <c r="A32" s="63" t="s">
        <v>220</v>
      </c>
      <c r="B32" s="50" t="s">
        <v>221</v>
      </c>
      <c r="C32" s="64" t="s">
        <v>222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50"/>
      <c r="AT32" s="55"/>
      <c r="AU32" s="37"/>
      <c r="AV32" s="37"/>
      <c r="AW32" s="37"/>
      <c r="AX32" s="37"/>
    </row>
    <row r="33" spans="1:50" x14ac:dyDescent="0.25">
      <c r="A33" s="63" t="s">
        <v>223</v>
      </c>
      <c r="B33" s="50" t="s">
        <v>224</v>
      </c>
      <c r="C33" s="64" t="s">
        <v>222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50"/>
      <c r="AT33" s="55"/>
      <c r="AU33" s="37"/>
      <c r="AV33" s="37"/>
      <c r="AW33" s="37"/>
      <c r="AX33" s="37"/>
    </row>
    <row r="34" spans="1:50" ht="30" x14ac:dyDescent="0.25">
      <c r="A34" s="63" t="s">
        <v>225</v>
      </c>
      <c r="B34" s="50" t="s">
        <v>226</v>
      </c>
      <c r="C34" s="64" t="s">
        <v>164</v>
      </c>
      <c r="D34" s="64" t="s">
        <v>164</v>
      </c>
      <c r="E34" s="64" t="s">
        <v>164</v>
      </c>
      <c r="F34" s="64" t="s">
        <v>164</v>
      </c>
      <c r="G34" s="64" t="s">
        <v>164</v>
      </c>
      <c r="H34" s="64" t="s">
        <v>164</v>
      </c>
      <c r="I34" s="64" t="s">
        <v>164</v>
      </c>
      <c r="J34" s="64" t="s">
        <v>164</v>
      </c>
      <c r="K34" s="64" t="s">
        <v>164</v>
      </c>
      <c r="L34" s="64" t="s">
        <v>164</v>
      </c>
      <c r="M34" s="64" t="s">
        <v>164</v>
      </c>
      <c r="N34" s="64" t="s">
        <v>164</v>
      </c>
      <c r="O34" s="64" t="s">
        <v>164</v>
      </c>
      <c r="P34" s="64" t="s">
        <v>164</v>
      </c>
      <c r="Q34" s="64" t="s">
        <v>164</v>
      </c>
      <c r="R34" s="64" t="s">
        <v>164</v>
      </c>
      <c r="S34" s="64" t="s">
        <v>164</v>
      </c>
      <c r="T34" s="64" t="s">
        <v>164</v>
      </c>
      <c r="U34" s="64" t="s">
        <v>164</v>
      </c>
      <c r="V34" s="64" t="s">
        <v>164</v>
      </c>
      <c r="W34" s="64" t="s">
        <v>164</v>
      </c>
      <c r="X34" s="64" t="s">
        <v>164</v>
      </c>
      <c r="Y34" s="64" t="s">
        <v>164</v>
      </c>
      <c r="Z34" s="64" t="s">
        <v>164</v>
      </c>
      <c r="AA34" s="64" t="s">
        <v>164</v>
      </c>
      <c r="AB34" s="64" t="s">
        <v>164</v>
      </c>
      <c r="AC34" s="64" t="s">
        <v>164</v>
      </c>
      <c r="AD34" s="64" t="s">
        <v>164</v>
      </c>
      <c r="AE34" s="64" t="s">
        <v>164</v>
      </c>
      <c r="AF34" s="64" t="s">
        <v>164</v>
      </c>
      <c r="AG34" s="64" t="s">
        <v>164</v>
      </c>
      <c r="AH34" s="64" t="s">
        <v>164</v>
      </c>
      <c r="AI34" s="64" t="s">
        <v>164</v>
      </c>
      <c r="AJ34" s="64" t="s">
        <v>164</v>
      </c>
      <c r="AK34" s="64" t="s">
        <v>164</v>
      </c>
      <c r="AL34" s="64" t="s">
        <v>164</v>
      </c>
      <c r="AM34" s="64" t="s">
        <v>164</v>
      </c>
      <c r="AN34" s="64" t="s">
        <v>164</v>
      </c>
      <c r="AO34" s="64" t="s">
        <v>164</v>
      </c>
      <c r="AP34" s="64" t="s">
        <v>164</v>
      </c>
      <c r="AQ34" s="64"/>
      <c r="AR34" s="64" t="s">
        <v>164</v>
      </c>
      <c r="AS34" s="50"/>
      <c r="AT34" s="66"/>
      <c r="AU34" s="37"/>
      <c r="AV34" s="37"/>
      <c r="AW34" s="37"/>
      <c r="AX34" s="37"/>
    </row>
    <row r="35" spans="1:50" ht="75" x14ac:dyDescent="0.25">
      <c r="A35" s="63" t="s">
        <v>227</v>
      </c>
      <c r="B35" s="50" t="s">
        <v>221</v>
      </c>
      <c r="C35" s="64" t="s">
        <v>228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50" t="s">
        <v>229</v>
      </c>
      <c r="AT35" s="66"/>
      <c r="AU35" s="37"/>
      <c r="AV35" s="37"/>
      <c r="AW35" s="37"/>
      <c r="AX35" s="37"/>
    </row>
    <row r="36" spans="1:50" ht="75" x14ac:dyDescent="0.25">
      <c r="A36" s="63" t="s">
        <v>230</v>
      </c>
      <c r="B36" s="50" t="s">
        <v>224</v>
      </c>
      <c r="C36" s="64" t="s">
        <v>228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50" t="s">
        <v>231</v>
      </c>
      <c r="AT36" s="66"/>
      <c r="AU36" s="37"/>
      <c r="AV36" s="37"/>
      <c r="AW36" s="37"/>
      <c r="AX36" s="37"/>
    </row>
    <row r="37" spans="1:50" ht="45" x14ac:dyDescent="0.25">
      <c r="A37" s="63" t="s">
        <v>232</v>
      </c>
      <c r="B37" s="50" t="s">
        <v>233</v>
      </c>
      <c r="C37" s="64" t="s">
        <v>164</v>
      </c>
      <c r="D37" s="64" t="s">
        <v>164</v>
      </c>
      <c r="E37" s="64" t="s">
        <v>164</v>
      </c>
      <c r="F37" s="64" t="s">
        <v>164</v>
      </c>
      <c r="G37" s="64" t="s">
        <v>164</v>
      </c>
      <c r="H37" s="64" t="s">
        <v>164</v>
      </c>
      <c r="I37" s="64" t="s">
        <v>164</v>
      </c>
      <c r="J37" s="64" t="s">
        <v>164</v>
      </c>
      <c r="K37" s="64" t="s">
        <v>164</v>
      </c>
      <c r="L37" s="64" t="s">
        <v>164</v>
      </c>
      <c r="M37" s="64" t="s">
        <v>164</v>
      </c>
      <c r="N37" s="64" t="s">
        <v>164</v>
      </c>
      <c r="O37" s="64" t="s">
        <v>164</v>
      </c>
      <c r="P37" s="64" t="s">
        <v>164</v>
      </c>
      <c r="Q37" s="64" t="s">
        <v>164</v>
      </c>
      <c r="R37" s="64" t="s">
        <v>164</v>
      </c>
      <c r="S37" s="64" t="s">
        <v>164</v>
      </c>
      <c r="T37" s="64" t="s">
        <v>164</v>
      </c>
      <c r="U37" s="64" t="s">
        <v>164</v>
      </c>
      <c r="V37" s="64" t="s">
        <v>164</v>
      </c>
      <c r="W37" s="64" t="s">
        <v>164</v>
      </c>
      <c r="X37" s="64" t="s">
        <v>164</v>
      </c>
      <c r="Y37" s="64" t="s">
        <v>164</v>
      </c>
      <c r="Z37" s="64" t="s">
        <v>164</v>
      </c>
      <c r="AA37" s="64" t="s">
        <v>164</v>
      </c>
      <c r="AB37" s="64" t="s">
        <v>164</v>
      </c>
      <c r="AC37" s="64" t="s">
        <v>164</v>
      </c>
      <c r="AD37" s="64" t="s">
        <v>164</v>
      </c>
      <c r="AE37" s="64" t="s">
        <v>164</v>
      </c>
      <c r="AF37" s="64" t="s">
        <v>164</v>
      </c>
      <c r="AG37" s="64" t="s">
        <v>164</v>
      </c>
      <c r="AH37" s="64" t="s">
        <v>164</v>
      </c>
      <c r="AI37" s="64" t="s">
        <v>164</v>
      </c>
      <c r="AJ37" s="64" t="s">
        <v>164</v>
      </c>
      <c r="AK37" s="64" t="s">
        <v>164</v>
      </c>
      <c r="AL37" s="64" t="s">
        <v>164</v>
      </c>
      <c r="AM37" s="64" t="s">
        <v>164</v>
      </c>
      <c r="AN37" s="64" t="s">
        <v>164</v>
      </c>
      <c r="AO37" s="64" t="s">
        <v>164</v>
      </c>
      <c r="AP37" s="64" t="s">
        <v>164</v>
      </c>
      <c r="AQ37" s="64"/>
      <c r="AR37" s="64" t="s">
        <v>164</v>
      </c>
      <c r="AS37" s="50"/>
      <c r="AT37" s="66"/>
      <c r="AU37" s="37"/>
      <c r="AV37" s="37"/>
      <c r="AW37" s="37"/>
      <c r="AX37" s="37"/>
    </row>
    <row r="38" spans="1:50" ht="45" x14ac:dyDescent="0.25">
      <c r="A38" s="63" t="s">
        <v>234</v>
      </c>
      <c r="B38" s="50" t="s">
        <v>221</v>
      </c>
      <c r="C38" s="64" t="s">
        <v>235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50" t="s">
        <v>236</v>
      </c>
      <c r="AT38" s="66"/>
      <c r="AU38" s="37"/>
      <c r="AV38" s="37"/>
      <c r="AW38" s="37"/>
      <c r="AX38" s="37"/>
    </row>
    <row r="39" spans="1:50" ht="45" x14ac:dyDescent="0.25">
      <c r="A39" s="63" t="s">
        <v>237</v>
      </c>
      <c r="B39" s="50" t="s">
        <v>224</v>
      </c>
      <c r="C39" s="64" t="s">
        <v>235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50" t="s">
        <v>238</v>
      </c>
      <c r="AT39" s="66"/>
      <c r="AU39" s="37"/>
      <c r="AV39" s="37"/>
      <c r="AW39" s="37"/>
      <c r="AX39" s="37"/>
    </row>
    <row r="40" spans="1:50" ht="30" x14ac:dyDescent="0.25">
      <c r="A40" s="63" t="s">
        <v>239</v>
      </c>
      <c r="B40" s="50" t="s">
        <v>240</v>
      </c>
      <c r="C40" s="64" t="s">
        <v>164</v>
      </c>
      <c r="D40" s="64" t="s">
        <v>164</v>
      </c>
      <c r="E40" s="64" t="s">
        <v>164</v>
      </c>
      <c r="F40" s="64" t="s">
        <v>164</v>
      </c>
      <c r="G40" s="64" t="s">
        <v>164</v>
      </c>
      <c r="H40" s="64" t="s">
        <v>164</v>
      </c>
      <c r="I40" s="64" t="s">
        <v>164</v>
      </c>
      <c r="J40" s="64" t="s">
        <v>164</v>
      </c>
      <c r="K40" s="64" t="s">
        <v>164</v>
      </c>
      <c r="L40" s="64" t="s">
        <v>164</v>
      </c>
      <c r="M40" s="64" t="s">
        <v>164</v>
      </c>
      <c r="N40" s="64" t="s">
        <v>164</v>
      </c>
      <c r="O40" s="64" t="s">
        <v>164</v>
      </c>
      <c r="P40" s="64" t="s">
        <v>164</v>
      </c>
      <c r="Q40" s="64" t="s">
        <v>164</v>
      </c>
      <c r="R40" s="64" t="s">
        <v>164</v>
      </c>
      <c r="S40" s="64" t="s">
        <v>164</v>
      </c>
      <c r="T40" s="64" t="s">
        <v>164</v>
      </c>
      <c r="U40" s="64" t="s">
        <v>164</v>
      </c>
      <c r="V40" s="64" t="s">
        <v>164</v>
      </c>
      <c r="W40" s="64" t="s">
        <v>164</v>
      </c>
      <c r="X40" s="64" t="s">
        <v>164</v>
      </c>
      <c r="Y40" s="64" t="s">
        <v>164</v>
      </c>
      <c r="Z40" s="64" t="s">
        <v>164</v>
      </c>
      <c r="AA40" s="64" t="s">
        <v>164</v>
      </c>
      <c r="AB40" s="64" t="s">
        <v>164</v>
      </c>
      <c r="AC40" s="64" t="s">
        <v>164</v>
      </c>
      <c r="AD40" s="64" t="s">
        <v>164</v>
      </c>
      <c r="AE40" s="64" t="s">
        <v>164</v>
      </c>
      <c r="AF40" s="64" t="s">
        <v>164</v>
      </c>
      <c r="AG40" s="64" t="s">
        <v>164</v>
      </c>
      <c r="AH40" s="64" t="s">
        <v>164</v>
      </c>
      <c r="AI40" s="64" t="s">
        <v>164</v>
      </c>
      <c r="AJ40" s="64" t="s">
        <v>164</v>
      </c>
      <c r="AK40" s="64" t="s">
        <v>164</v>
      </c>
      <c r="AL40" s="64" t="s">
        <v>164</v>
      </c>
      <c r="AM40" s="64" t="s">
        <v>164</v>
      </c>
      <c r="AN40" s="64" t="s">
        <v>164</v>
      </c>
      <c r="AO40" s="64" t="s">
        <v>164</v>
      </c>
      <c r="AP40" s="64" t="s">
        <v>164</v>
      </c>
      <c r="AQ40" s="64"/>
      <c r="AR40" s="64" t="s">
        <v>164</v>
      </c>
      <c r="AS40" s="50"/>
      <c r="AT40" s="66"/>
      <c r="AU40" s="37"/>
      <c r="AV40" s="37"/>
      <c r="AW40" s="37"/>
      <c r="AX40" s="37"/>
    </row>
    <row r="41" spans="1:50" ht="45" x14ac:dyDescent="0.25">
      <c r="A41" s="63" t="s">
        <v>241</v>
      </c>
      <c r="B41" s="50" t="s">
        <v>221</v>
      </c>
      <c r="C41" s="64" t="s">
        <v>242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50" t="s">
        <v>243</v>
      </c>
      <c r="AT41" s="66"/>
      <c r="AU41" s="37"/>
      <c r="AV41" s="37"/>
      <c r="AW41" s="37"/>
      <c r="AX41" s="37"/>
    </row>
    <row r="42" spans="1:50" ht="45" x14ac:dyDescent="0.25">
      <c r="A42" s="63" t="s">
        <v>244</v>
      </c>
      <c r="B42" s="50" t="s">
        <v>224</v>
      </c>
      <c r="C42" s="64" t="s">
        <v>242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50" t="s">
        <v>245</v>
      </c>
      <c r="AT42" s="66"/>
      <c r="AU42" s="37"/>
      <c r="AV42" s="37"/>
      <c r="AW42" s="37"/>
      <c r="AX42" s="37"/>
    </row>
    <row r="43" spans="1:50" x14ac:dyDescent="0.25">
      <c r="A43" s="63" t="s">
        <v>246</v>
      </c>
      <c r="B43" s="50" t="s">
        <v>247</v>
      </c>
      <c r="C43" s="64" t="s">
        <v>164</v>
      </c>
      <c r="D43" s="64" t="s">
        <v>164</v>
      </c>
      <c r="E43" s="64" t="s">
        <v>164</v>
      </c>
      <c r="F43" s="64" t="s">
        <v>164</v>
      </c>
      <c r="G43" s="64" t="s">
        <v>164</v>
      </c>
      <c r="H43" s="64" t="s">
        <v>164</v>
      </c>
      <c r="I43" s="64" t="s">
        <v>164</v>
      </c>
      <c r="J43" s="64" t="s">
        <v>164</v>
      </c>
      <c r="K43" s="64" t="s">
        <v>164</v>
      </c>
      <c r="L43" s="64" t="s">
        <v>164</v>
      </c>
      <c r="M43" s="64" t="s">
        <v>164</v>
      </c>
      <c r="N43" s="64" t="s">
        <v>164</v>
      </c>
      <c r="O43" s="64" t="s">
        <v>164</v>
      </c>
      <c r="P43" s="64" t="s">
        <v>164</v>
      </c>
      <c r="Q43" s="64" t="s">
        <v>164</v>
      </c>
      <c r="R43" s="64" t="s">
        <v>164</v>
      </c>
      <c r="S43" s="64" t="s">
        <v>164</v>
      </c>
      <c r="T43" s="64" t="s">
        <v>164</v>
      </c>
      <c r="U43" s="64" t="s">
        <v>164</v>
      </c>
      <c r="V43" s="64" t="s">
        <v>164</v>
      </c>
      <c r="W43" s="64" t="s">
        <v>164</v>
      </c>
      <c r="X43" s="64" t="s">
        <v>164</v>
      </c>
      <c r="Y43" s="64" t="s">
        <v>164</v>
      </c>
      <c r="Z43" s="64" t="s">
        <v>164</v>
      </c>
      <c r="AA43" s="64" t="s">
        <v>164</v>
      </c>
      <c r="AB43" s="64" t="s">
        <v>164</v>
      </c>
      <c r="AC43" s="64" t="s">
        <v>164</v>
      </c>
      <c r="AD43" s="64" t="s">
        <v>164</v>
      </c>
      <c r="AE43" s="64" t="s">
        <v>164</v>
      </c>
      <c r="AF43" s="64" t="s">
        <v>164</v>
      </c>
      <c r="AG43" s="64" t="s">
        <v>164</v>
      </c>
      <c r="AH43" s="64" t="s">
        <v>164</v>
      </c>
      <c r="AI43" s="64" t="s">
        <v>164</v>
      </c>
      <c r="AJ43" s="64" t="s">
        <v>164</v>
      </c>
      <c r="AK43" s="64" t="s">
        <v>164</v>
      </c>
      <c r="AL43" s="64" t="s">
        <v>164</v>
      </c>
      <c r="AM43" s="64" t="s">
        <v>164</v>
      </c>
      <c r="AN43" s="64" t="s">
        <v>164</v>
      </c>
      <c r="AO43" s="64" t="s">
        <v>164</v>
      </c>
      <c r="AP43" s="64" t="s">
        <v>164</v>
      </c>
      <c r="AQ43" s="64"/>
      <c r="AR43" s="64" t="s">
        <v>164</v>
      </c>
      <c r="AS43" s="50"/>
      <c r="AT43" s="66"/>
      <c r="AU43" s="37"/>
      <c r="AV43" s="37"/>
      <c r="AW43" s="37"/>
      <c r="AX43" s="37"/>
    </row>
    <row r="44" spans="1:50" ht="30" x14ac:dyDescent="0.25">
      <c r="A44" s="63" t="s">
        <v>248</v>
      </c>
      <c r="B44" s="50" t="s">
        <v>221</v>
      </c>
      <c r="C44" s="64" t="s">
        <v>249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50" t="s">
        <v>250</v>
      </c>
      <c r="AT44" s="66"/>
      <c r="AU44" s="37"/>
      <c r="AV44" s="37"/>
      <c r="AW44" s="37"/>
      <c r="AX44" s="37"/>
    </row>
    <row r="45" spans="1:50" ht="30" x14ac:dyDescent="0.25">
      <c r="A45" s="63" t="s">
        <v>251</v>
      </c>
      <c r="B45" s="50" t="s">
        <v>224</v>
      </c>
      <c r="C45" s="64" t="s">
        <v>249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50" t="s">
        <v>252</v>
      </c>
      <c r="AT45" s="66"/>
      <c r="AU45" s="37"/>
      <c r="AV45" s="37"/>
      <c r="AW45" s="37"/>
      <c r="AX45" s="37"/>
    </row>
    <row r="46" spans="1:50" ht="30" x14ac:dyDescent="0.25">
      <c r="A46" s="63" t="s">
        <v>253</v>
      </c>
      <c r="B46" s="50" t="s">
        <v>254</v>
      </c>
      <c r="C46" s="64" t="s">
        <v>164</v>
      </c>
      <c r="D46" s="64" t="s">
        <v>164</v>
      </c>
      <c r="E46" s="64" t="s">
        <v>164</v>
      </c>
      <c r="F46" s="64" t="s">
        <v>164</v>
      </c>
      <c r="G46" s="64" t="s">
        <v>164</v>
      </c>
      <c r="H46" s="64" t="s">
        <v>164</v>
      </c>
      <c r="I46" s="64" t="s">
        <v>164</v>
      </c>
      <c r="J46" s="64" t="s">
        <v>164</v>
      </c>
      <c r="K46" s="64" t="s">
        <v>164</v>
      </c>
      <c r="L46" s="64" t="s">
        <v>164</v>
      </c>
      <c r="M46" s="64" t="s">
        <v>164</v>
      </c>
      <c r="N46" s="64" t="s">
        <v>164</v>
      </c>
      <c r="O46" s="64" t="s">
        <v>164</v>
      </c>
      <c r="P46" s="64" t="s">
        <v>164</v>
      </c>
      <c r="Q46" s="64" t="s">
        <v>164</v>
      </c>
      <c r="R46" s="64" t="s">
        <v>164</v>
      </c>
      <c r="S46" s="64" t="s">
        <v>164</v>
      </c>
      <c r="T46" s="64" t="s">
        <v>164</v>
      </c>
      <c r="U46" s="64" t="s">
        <v>164</v>
      </c>
      <c r="V46" s="64" t="s">
        <v>164</v>
      </c>
      <c r="W46" s="64" t="s">
        <v>164</v>
      </c>
      <c r="X46" s="64" t="s">
        <v>164</v>
      </c>
      <c r="Y46" s="64" t="s">
        <v>164</v>
      </c>
      <c r="Z46" s="64" t="s">
        <v>164</v>
      </c>
      <c r="AA46" s="64" t="s">
        <v>164</v>
      </c>
      <c r="AB46" s="64" t="s">
        <v>164</v>
      </c>
      <c r="AC46" s="64" t="s">
        <v>164</v>
      </c>
      <c r="AD46" s="64" t="s">
        <v>164</v>
      </c>
      <c r="AE46" s="64" t="s">
        <v>164</v>
      </c>
      <c r="AF46" s="64" t="s">
        <v>164</v>
      </c>
      <c r="AG46" s="64" t="s">
        <v>164</v>
      </c>
      <c r="AH46" s="64" t="s">
        <v>164</v>
      </c>
      <c r="AI46" s="64" t="s">
        <v>164</v>
      </c>
      <c r="AJ46" s="64" t="s">
        <v>164</v>
      </c>
      <c r="AK46" s="64" t="s">
        <v>164</v>
      </c>
      <c r="AL46" s="64" t="s">
        <v>164</v>
      </c>
      <c r="AM46" s="64" t="s">
        <v>164</v>
      </c>
      <c r="AN46" s="64" t="s">
        <v>164</v>
      </c>
      <c r="AO46" s="64" t="s">
        <v>164</v>
      </c>
      <c r="AP46" s="64" t="s">
        <v>164</v>
      </c>
      <c r="AQ46" s="64"/>
      <c r="AR46" s="64" t="s">
        <v>164</v>
      </c>
      <c r="AS46" s="50"/>
      <c r="AT46" s="66"/>
      <c r="AU46" s="37"/>
      <c r="AV46" s="37"/>
      <c r="AW46" s="37"/>
      <c r="AX46" s="37"/>
    </row>
    <row r="47" spans="1:50" x14ac:dyDescent="0.25">
      <c r="A47" s="63" t="s">
        <v>255</v>
      </c>
      <c r="B47" s="50" t="s">
        <v>221</v>
      </c>
      <c r="C47" s="64" t="s">
        <v>242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50"/>
      <c r="AT47" s="66"/>
      <c r="AU47" s="37"/>
      <c r="AV47" s="37"/>
      <c r="AW47" s="37"/>
      <c r="AX47" s="37"/>
    </row>
    <row r="48" spans="1:50" x14ac:dyDescent="0.25">
      <c r="A48" s="63" t="s">
        <v>256</v>
      </c>
      <c r="B48" s="50" t="s">
        <v>224</v>
      </c>
      <c r="C48" s="64" t="s">
        <v>242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50"/>
      <c r="AT48" s="66"/>
      <c r="AU48" s="37"/>
      <c r="AV48" s="37"/>
      <c r="AW48" s="37"/>
      <c r="AX48" s="37"/>
    </row>
    <row r="49" spans="1:50" ht="30" x14ac:dyDescent="0.25">
      <c r="A49" s="63" t="s">
        <v>257</v>
      </c>
      <c r="B49" s="50" t="s">
        <v>258</v>
      </c>
      <c r="C49" s="64" t="s">
        <v>164</v>
      </c>
      <c r="D49" s="64" t="s">
        <v>164</v>
      </c>
      <c r="E49" s="64" t="s">
        <v>164</v>
      </c>
      <c r="F49" s="64" t="s">
        <v>164</v>
      </c>
      <c r="G49" s="64" t="s">
        <v>164</v>
      </c>
      <c r="H49" s="64" t="s">
        <v>164</v>
      </c>
      <c r="I49" s="64" t="s">
        <v>164</v>
      </c>
      <c r="J49" s="64" t="s">
        <v>164</v>
      </c>
      <c r="K49" s="64" t="s">
        <v>164</v>
      </c>
      <c r="L49" s="64" t="s">
        <v>164</v>
      </c>
      <c r="M49" s="64" t="s">
        <v>164</v>
      </c>
      <c r="N49" s="64" t="s">
        <v>164</v>
      </c>
      <c r="O49" s="64" t="s">
        <v>164</v>
      </c>
      <c r="P49" s="64" t="s">
        <v>164</v>
      </c>
      <c r="Q49" s="64" t="s">
        <v>164</v>
      </c>
      <c r="R49" s="64" t="s">
        <v>164</v>
      </c>
      <c r="S49" s="64" t="s">
        <v>164</v>
      </c>
      <c r="T49" s="64" t="s">
        <v>164</v>
      </c>
      <c r="U49" s="64" t="s">
        <v>164</v>
      </c>
      <c r="V49" s="64" t="s">
        <v>164</v>
      </c>
      <c r="W49" s="64" t="s">
        <v>164</v>
      </c>
      <c r="X49" s="64" t="s">
        <v>164</v>
      </c>
      <c r="Y49" s="64" t="s">
        <v>164</v>
      </c>
      <c r="Z49" s="64" t="s">
        <v>164</v>
      </c>
      <c r="AA49" s="64" t="s">
        <v>164</v>
      </c>
      <c r="AB49" s="64" t="s">
        <v>164</v>
      </c>
      <c r="AC49" s="64" t="s">
        <v>164</v>
      </c>
      <c r="AD49" s="64" t="s">
        <v>164</v>
      </c>
      <c r="AE49" s="64" t="s">
        <v>164</v>
      </c>
      <c r="AF49" s="64" t="s">
        <v>164</v>
      </c>
      <c r="AG49" s="64" t="s">
        <v>164</v>
      </c>
      <c r="AH49" s="64" t="s">
        <v>164</v>
      </c>
      <c r="AI49" s="64" t="s">
        <v>164</v>
      </c>
      <c r="AJ49" s="64" t="s">
        <v>164</v>
      </c>
      <c r="AK49" s="64" t="s">
        <v>164</v>
      </c>
      <c r="AL49" s="64" t="s">
        <v>164</v>
      </c>
      <c r="AM49" s="64" t="s">
        <v>164</v>
      </c>
      <c r="AN49" s="64" t="s">
        <v>164</v>
      </c>
      <c r="AO49" s="64" t="s">
        <v>164</v>
      </c>
      <c r="AP49" s="64" t="s">
        <v>164</v>
      </c>
      <c r="AQ49" s="64"/>
      <c r="AR49" s="64" t="s">
        <v>164</v>
      </c>
      <c r="AS49" s="50"/>
      <c r="AT49" s="66"/>
      <c r="AU49" s="37"/>
      <c r="AV49" s="37"/>
      <c r="AW49" s="37"/>
      <c r="AX49" s="37"/>
    </row>
    <row r="50" spans="1:50" x14ac:dyDescent="0.25">
      <c r="A50" s="63" t="s">
        <v>259</v>
      </c>
      <c r="B50" s="50" t="s">
        <v>221</v>
      </c>
      <c r="C50" s="64" t="s">
        <v>242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50"/>
      <c r="AT50" s="66"/>
      <c r="AU50" s="37"/>
      <c r="AV50" s="37"/>
      <c r="AW50" s="37"/>
      <c r="AX50" s="37"/>
    </row>
    <row r="51" spans="1:50" x14ac:dyDescent="0.25">
      <c r="A51" s="63" t="s">
        <v>260</v>
      </c>
      <c r="B51" s="50" t="s">
        <v>224</v>
      </c>
      <c r="C51" s="64" t="s">
        <v>242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50"/>
      <c r="AT51" s="66"/>
      <c r="AU51" s="37"/>
      <c r="AV51" s="37"/>
      <c r="AW51" s="37"/>
      <c r="AX51" s="37"/>
    </row>
    <row r="52" spans="1:50" ht="30" x14ac:dyDescent="0.25">
      <c r="A52" s="63" t="s">
        <v>261</v>
      </c>
      <c r="B52" s="50" t="s">
        <v>262</v>
      </c>
      <c r="C52" s="64" t="s">
        <v>164</v>
      </c>
      <c r="D52" s="64" t="s">
        <v>164</v>
      </c>
      <c r="E52" s="64" t="s">
        <v>164</v>
      </c>
      <c r="F52" s="64" t="s">
        <v>164</v>
      </c>
      <c r="G52" s="64" t="s">
        <v>164</v>
      </c>
      <c r="H52" s="64" t="s">
        <v>164</v>
      </c>
      <c r="I52" s="64" t="s">
        <v>164</v>
      </c>
      <c r="J52" s="64" t="s">
        <v>164</v>
      </c>
      <c r="K52" s="64" t="s">
        <v>164</v>
      </c>
      <c r="L52" s="64" t="s">
        <v>164</v>
      </c>
      <c r="M52" s="64" t="s">
        <v>164</v>
      </c>
      <c r="N52" s="64" t="s">
        <v>164</v>
      </c>
      <c r="O52" s="64" t="s">
        <v>164</v>
      </c>
      <c r="P52" s="64" t="s">
        <v>164</v>
      </c>
      <c r="Q52" s="64" t="s">
        <v>164</v>
      </c>
      <c r="R52" s="64" t="s">
        <v>164</v>
      </c>
      <c r="S52" s="64" t="s">
        <v>164</v>
      </c>
      <c r="T52" s="64" t="s">
        <v>164</v>
      </c>
      <c r="U52" s="64" t="s">
        <v>164</v>
      </c>
      <c r="V52" s="64" t="s">
        <v>164</v>
      </c>
      <c r="W52" s="64" t="s">
        <v>164</v>
      </c>
      <c r="X52" s="64" t="s">
        <v>164</v>
      </c>
      <c r="Y52" s="64" t="s">
        <v>164</v>
      </c>
      <c r="Z52" s="64" t="s">
        <v>164</v>
      </c>
      <c r="AA52" s="64" t="s">
        <v>164</v>
      </c>
      <c r="AB52" s="64" t="s">
        <v>164</v>
      </c>
      <c r="AC52" s="64" t="s">
        <v>164</v>
      </c>
      <c r="AD52" s="64" t="s">
        <v>164</v>
      </c>
      <c r="AE52" s="64" t="s">
        <v>164</v>
      </c>
      <c r="AF52" s="64" t="s">
        <v>164</v>
      </c>
      <c r="AG52" s="64" t="s">
        <v>164</v>
      </c>
      <c r="AH52" s="64" t="s">
        <v>164</v>
      </c>
      <c r="AI52" s="64" t="s">
        <v>164</v>
      </c>
      <c r="AJ52" s="64" t="s">
        <v>164</v>
      </c>
      <c r="AK52" s="64" t="s">
        <v>164</v>
      </c>
      <c r="AL52" s="64" t="s">
        <v>164</v>
      </c>
      <c r="AM52" s="64" t="s">
        <v>164</v>
      </c>
      <c r="AN52" s="64" t="s">
        <v>164</v>
      </c>
      <c r="AO52" s="64" t="s">
        <v>164</v>
      </c>
      <c r="AP52" s="64" t="s">
        <v>164</v>
      </c>
      <c r="AQ52" s="64"/>
      <c r="AR52" s="64" t="s">
        <v>164</v>
      </c>
      <c r="AS52" s="50"/>
      <c r="AT52" s="66"/>
      <c r="AU52" s="37"/>
      <c r="AV52" s="37"/>
      <c r="AW52" s="37"/>
      <c r="AX52" s="37"/>
    </row>
    <row r="53" spans="1:50" x14ac:dyDescent="0.25">
      <c r="A53" s="63" t="s">
        <v>263</v>
      </c>
      <c r="B53" s="50" t="s">
        <v>221</v>
      </c>
      <c r="C53" s="64" t="s">
        <v>242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50"/>
      <c r="AT53" s="66"/>
      <c r="AU53" s="37"/>
      <c r="AV53" s="37"/>
      <c r="AW53" s="37"/>
      <c r="AX53" s="37"/>
    </row>
    <row r="54" spans="1:50" x14ac:dyDescent="0.25">
      <c r="A54" s="63" t="s">
        <v>264</v>
      </c>
      <c r="B54" s="50" t="s">
        <v>224</v>
      </c>
      <c r="C54" s="64" t="s">
        <v>242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50"/>
      <c r="AT54" s="66"/>
      <c r="AU54" s="37"/>
      <c r="AV54" s="37"/>
      <c r="AW54" s="37"/>
      <c r="AX54" s="37"/>
    </row>
    <row r="55" spans="1:50" ht="30" x14ac:dyDescent="0.25">
      <c r="A55" s="63" t="s">
        <v>265</v>
      </c>
      <c r="B55" s="50" t="s">
        <v>266</v>
      </c>
      <c r="C55" s="64" t="s">
        <v>164</v>
      </c>
      <c r="D55" s="64" t="s">
        <v>164</v>
      </c>
      <c r="E55" s="64" t="s">
        <v>164</v>
      </c>
      <c r="F55" s="64" t="s">
        <v>164</v>
      </c>
      <c r="G55" s="64" t="s">
        <v>164</v>
      </c>
      <c r="H55" s="64" t="s">
        <v>164</v>
      </c>
      <c r="I55" s="64" t="s">
        <v>164</v>
      </c>
      <c r="J55" s="64" t="s">
        <v>164</v>
      </c>
      <c r="K55" s="64" t="s">
        <v>164</v>
      </c>
      <c r="L55" s="64" t="s">
        <v>164</v>
      </c>
      <c r="M55" s="64" t="s">
        <v>164</v>
      </c>
      <c r="N55" s="64" t="s">
        <v>164</v>
      </c>
      <c r="O55" s="64" t="s">
        <v>164</v>
      </c>
      <c r="P55" s="64" t="s">
        <v>164</v>
      </c>
      <c r="Q55" s="64" t="s">
        <v>164</v>
      </c>
      <c r="R55" s="64" t="s">
        <v>164</v>
      </c>
      <c r="S55" s="64" t="s">
        <v>164</v>
      </c>
      <c r="T55" s="64" t="s">
        <v>164</v>
      </c>
      <c r="U55" s="64" t="s">
        <v>164</v>
      </c>
      <c r="V55" s="64" t="s">
        <v>164</v>
      </c>
      <c r="W55" s="64" t="s">
        <v>164</v>
      </c>
      <c r="X55" s="64" t="s">
        <v>164</v>
      </c>
      <c r="Y55" s="64" t="s">
        <v>164</v>
      </c>
      <c r="Z55" s="64" t="s">
        <v>164</v>
      </c>
      <c r="AA55" s="64" t="s">
        <v>164</v>
      </c>
      <c r="AB55" s="64" t="s">
        <v>164</v>
      </c>
      <c r="AC55" s="64" t="s">
        <v>164</v>
      </c>
      <c r="AD55" s="64" t="s">
        <v>164</v>
      </c>
      <c r="AE55" s="64" t="s">
        <v>164</v>
      </c>
      <c r="AF55" s="64" t="s">
        <v>164</v>
      </c>
      <c r="AG55" s="64" t="s">
        <v>164</v>
      </c>
      <c r="AH55" s="64" t="s">
        <v>164</v>
      </c>
      <c r="AI55" s="64" t="s">
        <v>164</v>
      </c>
      <c r="AJ55" s="64" t="s">
        <v>164</v>
      </c>
      <c r="AK55" s="64" t="s">
        <v>164</v>
      </c>
      <c r="AL55" s="64" t="s">
        <v>164</v>
      </c>
      <c r="AM55" s="64" t="s">
        <v>164</v>
      </c>
      <c r="AN55" s="64" t="s">
        <v>164</v>
      </c>
      <c r="AO55" s="64" t="s">
        <v>164</v>
      </c>
      <c r="AP55" s="64" t="s">
        <v>164</v>
      </c>
      <c r="AQ55" s="64"/>
      <c r="AR55" s="64" t="s">
        <v>164</v>
      </c>
      <c r="AS55" s="50"/>
      <c r="AT55" s="66"/>
      <c r="AU55" s="37"/>
      <c r="AV55" s="37"/>
      <c r="AW55" s="37"/>
      <c r="AX55" s="37"/>
    </row>
    <row r="56" spans="1:50" x14ac:dyDescent="0.25">
      <c r="A56" s="63" t="s">
        <v>267</v>
      </c>
      <c r="B56" s="50" t="s">
        <v>221</v>
      </c>
      <c r="C56" s="64" t="s">
        <v>242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50"/>
      <c r="AT56" s="66"/>
      <c r="AU56" s="37"/>
      <c r="AV56" s="37"/>
      <c r="AW56" s="37"/>
      <c r="AX56" s="37"/>
    </row>
    <row r="57" spans="1:50" x14ac:dyDescent="0.25">
      <c r="A57" s="63" t="s">
        <v>268</v>
      </c>
      <c r="B57" s="50" t="s">
        <v>224</v>
      </c>
      <c r="C57" s="64" t="s">
        <v>242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50"/>
      <c r="AT57" s="66"/>
      <c r="AU57" s="37"/>
      <c r="AV57" s="37"/>
      <c r="AW57" s="37"/>
      <c r="AX57" s="37"/>
    </row>
    <row r="58" spans="1:50" ht="30" x14ac:dyDescent="0.25">
      <c r="A58" s="63" t="s">
        <v>269</v>
      </c>
      <c r="B58" s="50" t="s">
        <v>270</v>
      </c>
      <c r="C58" s="64" t="s">
        <v>164</v>
      </c>
      <c r="D58" s="64" t="s">
        <v>164</v>
      </c>
      <c r="E58" s="64" t="s">
        <v>164</v>
      </c>
      <c r="F58" s="64" t="s">
        <v>164</v>
      </c>
      <c r="G58" s="64" t="s">
        <v>164</v>
      </c>
      <c r="H58" s="64" t="s">
        <v>164</v>
      </c>
      <c r="I58" s="64" t="s">
        <v>164</v>
      </c>
      <c r="J58" s="64" t="s">
        <v>164</v>
      </c>
      <c r="K58" s="64" t="s">
        <v>164</v>
      </c>
      <c r="L58" s="64" t="s">
        <v>164</v>
      </c>
      <c r="M58" s="64" t="s">
        <v>164</v>
      </c>
      <c r="N58" s="64" t="s">
        <v>164</v>
      </c>
      <c r="O58" s="64" t="s">
        <v>164</v>
      </c>
      <c r="P58" s="64" t="s">
        <v>164</v>
      </c>
      <c r="Q58" s="64" t="s">
        <v>164</v>
      </c>
      <c r="R58" s="64" t="s">
        <v>164</v>
      </c>
      <c r="S58" s="64" t="s">
        <v>164</v>
      </c>
      <c r="T58" s="64" t="s">
        <v>164</v>
      </c>
      <c r="U58" s="64" t="s">
        <v>164</v>
      </c>
      <c r="V58" s="64" t="s">
        <v>164</v>
      </c>
      <c r="W58" s="64" t="s">
        <v>164</v>
      </c>
      <c r="X58" s="64" t="s">
        <v>164</v>
      </c>
      <c r="Y58" s="64" t="s">
        <v>164</v>
      </c>
      <c r="Z58" s="64" t="s">
        <v>164</v>
      </c>
      <c r="AA58" s="64" t="s">
        <v>164</v>
      </c>
      <c r="AB58" s="64" t="s">
        <v>164</v>
      </c>
      <c r="AC58" s="64" t="s">
        <v>164</v>
      </c>
      <c r="AD58" s="64" t="s">
        <v>164</v>
      </c>
      <c r="AE58" s="64" t="s">
        <v>164</v>
      </c>
      <c r="AF58" s="64" t="s">
        <v>164</v>
      </c>
      <c r="AG58" s="64" t="s">
        <v>164</v>
      </c>
      <c r="AH58" s="64" t="s">
        <v>164</v>
      </c>
      <c r="AI58" s="64" t="s">
        <v>164</v>
      </c>
      <c r="AJ58" s="64" t="s">
        <v>164</v>
      </c>
      <c r="AK58" s="64" t="s">
        <v>164</v>
      </c>
      <c r="AL58" s="64" t="s">
        <v>164</v>
      </c>
      <c r="AM58" s="64" t="s">
        <v>164</v>
      </c>
      <c r="AN58" s="64" t="s">
        <v>164</v>
      </c>
      <c r="AO58" s="64" t="s">
        <v>164</v>
      </c>
      <c r="AP58" s="64" t="s">
        <v>164</v>
      </c>
      <c r="AQ58" s="64"/>
      <c r="AR58" s="64" t="s">
        <v>164</v>
      </c>
      <c r="AS58" s="50"/>
      <c r="AT58" s="66"/>
      <c r="AU58" s="37"/>
      <c r="AV58" s="37"/>
      <c r="AW58" s="37"/>
      <c r="AX58" s="37"/>
    </row>
    <row r="59" spans="1:50" x14ac:dyDescent="0.25">
      <c r="A59" s="63" t="s">
        <v>271</v>
      </c>
      <c r="B59" s="50" t="s">
        <v>221</v>
      </c>
      <c r="C59" s="64" t="s">
        <v>242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50"/>
      <c r="AT59" s="66"/>
      <c r="AU59" s="37"/>
      <c r="AV59" s="37"/>
      <c r="AW59" s="37"/>
      <c r="AX59" s="37"/>
    </row>
    <row r="60" spans="1:50" x14ac:dyDescent="0.25">
      <c r="A60" s="63" t="s">
        <v>272</v>
      </c>
      <c r="B60" s="50" t="s">
        <v>224</v>
      </c>
      <c r="C60" s="64" t="s">
        <v>242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50"/>
      <c r="AT60" s="66"/>
      <c r="AU60" s="37"/>
      <c r="AV60" s="37"/>
      <c r="AW60" s="37"/>
      <c r="AX60" s="37"/>
    </row>
    <row r="61" spans="1:50" x14ac:dyDescent="0.25">
      <c r="A61" s="63" t="s">
        <v>273</v>
      </c>
      <c r="B61" s="50" t="s">
        <v>274</v>
      </c>
      <c r="C61" s="64" t="s">
        <v>164</v>
      </c>
      <c r="D61" s="64" t="s">
        <v>164</v>
      </c>
      <c r="E61" s="64" t="s">
        <v>164</v>
      </c>
      <c r="F61" s="64" t="s">
        <v>164</v>
      </c>
      <c r="G61" s="64" t="s">
        <v>164</v>
      </c>
      <c r="H61" s="64" t="s">
        <v>164</v>
      </c>
      <c r="I61" s="64" t="s">
        <v>164</v>
      </c>
      <c r="J61" s="64" t="s">
        <v>164</v>
      </c>
      <c r="K61" s="64" t="s">
        <v>164</v>
      </c>
      <c r="L61" s="64" t="s">
        <v>164</v>
      </c>
      <c r="M61" s="64" t="s">
        <v>164</v>
      </c>
      <c r="N61" s="64" t="s">
        <v>164</v>
      </c>
      <c r="O61" s="64" t="s">
        <v>164</v>
      </c>
      <c r="P61" s="64" t="s">
        <v>164</v>
      </c>
      <c r="Q61" s="64" t="s">
        <v>164</v>
      </c>
      <c r="R61" s="64" t="s">
        <v>164</v>
      </c>
      <c r="S61" s="64" t="s">
        <v>164</v>
      </c>
      <c r="T61" s="64" t="s">
        <v>164</v>
      </c>
      <c r="U61" s="64" t="s">
        <v>164</v>
      </c>
      <c r="V61" s="64" t="s">
        <v>164</v>
      </c>
      <c r="W61" s="64" t="s">
        <v>164</v>
      </c>
      <c r="X61" s="64" t="s">
        <v>164</v>
      </c>
      <c r="Y61" s="64" t="s">
        <v>164</v>
      </c>
      <c r="Z61" s="64" t="s">
        <v>164</v>
      </c>
      <c r="AA61" s="64" t="s">
        <v>164</v>
      </c>
      <c r="AB61" s="64" t="s">
        <v>164</v>
      </c>
      <c r="AC61" s="64" t="s">
        <v>164</v>
      </c>
      <c r="AD61" s="64" t="s">
        <v>164</v>
      </c>
      <c r="AE61" s="64" t="s">
        <v>164</v>
      </c>
      <c r="AF61" s="64" t="s">
        <v>164</v>
      </c>
      <c r="AG61" s="64" t="s">
        <v>164</v>
      </c>
      <c r="AH61" s="64" t="s">
        <v>164</v>
      </c>
      <c r="AI61" s="64" t="s">
        <v>164</v>
      </c>
      <c r="AJ61" s="64" t="s">
        <v>164</v>
      </c>
      <c r="AK61" s="64" t="s">
        <v>164</v>
      </c>
      <c r="AL61" s="64" t="s">
        <v>164</v>
      </c>
      <c r="AM61" s="64" t="s">
        <v>164</v>
      </c>
      <c r="AN61" s="64" t="s">
        <v>164</v>
      </c>
      <c r="AO61" s="64" t="s">
        <v>164</v>
      </c>
      <c r="AP61" s="64" t="s">
        <v>164</v>
      </c>
      <c r="AQ61" s="64"/>
      <c r="AR61" s="64" t="s">
        <v>164</v>
      </c>
      <c r="AS61" s="50"/>
      <c r="AT61" s="66"/>
      <c r="AU61" s="37"/>
      <c r="AV61" s="37"/>
      <c r="AW61" s="37"/>
      <c r="AX61" s="37"/>
    </row>
    <row r="62" spans="1:50" ht="42.75" customHeight="1" x14ac:dyDescent="0.25">
      <c r="A62" s="63" t="s">
        <v>275</v>
      </c>
      <c r="B62" s="50" t="s">
        <v>221</v>
      </c>
      <c r="C62" s="64" t="s">
        <v>276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50"/>
      <c r="AT62" s="66"/>
      <c r="AU62" s="37"/>
      <c r="AV62" s="37"/>
      <c r="AW62" s="37"/>
      <c r="AX62" s="37"/>
    </row>
    <row r="63" spans="1:50" ht="42.75" customHeight="1" x14ac:dyDescent="0.25">
      <c r="A63" s="63" t="s">
        <v>277</v>
      </c>
      <c r="B63" s="50" t="s">
        <v>224</v>
      </c>
      <c r="C63" s="64" t="s">
        <v>276</v>
      </c>
      <c r="D63" s="65"/>
      <c r="E63" s="65">
        <f>'[18]3-ИП'!$H$18</f>
        <v>0.16540000000000002</v>
      </c>
      <c r="F63" s="65">
        <f>E63</f>
        <v>0.16540000000000002</v>
      </c>
      <c r="G63" s="65">
        <f>F63</f>
        <v>0.16540000000000002</v>
      </c>
      <c r="H63" s="65">
        <f>G63</f>
        <v>0.16540000000000002</v>
      </c>
      <c r="I63" s="65">
        <f t="shared" ref="I63:U63" si="5">H63</f>
        <v>0.16540000000000002</v>
      </c>
      <c r="J63" s="65">
        <f t="shared" si="5"/>
        <v>0.16540000000000002</v>
      </c>
      <c r="K63" s="65">
        <f t="shared" si="5"/>
        <v>0.16540000000000002</v>
      </c>
      <c r="L63" s="65">
        <f t="shared" si="5"/>
        <v>0.16540000000000002</v>
      </c>
      <c r="M63" s="65">
        <f t="shared" si="5"/>
        <v>0.16540000000000002</v>
      </c>
      <c r="N63" s="65">
        <f t="shared" si="5"/>
        <v>0.16540000000000002</v>
      </c>
      <c r="O63" s="65">
        <f t="shared" si="5"/>
        <v>0.16540000000000002</v>
      </c>
      <c r="P63" s="65">
        <f t="shared" si="5"/>
        <v>0.16540000000000002</v>
      </c>
      <c r="Q63" s="65">
        <f t="shared" si="5"/>
        <v>0.16540000000000002</v>
      </c>
      <c r="R63" s="65">
        <f t="shared" si="5"/>
        <v>0.16540000000000002</v>
      </c>
      <c r="S63" s="65">
        <f t="shared" si="5"/>
        <v>0.16540000000000002</v>
      </c>
      <c r="T63" s="65">
        <f t="shared" si="5"/>
        <v>0.16540000000000002</v>
      </c>
      <c r="U63" s="65">
        <f t="shared" si="5"/>
        <v>0.16540000000000002</v>
      </c>
      <c r="V63" s="65">
        <f>'[18]3-ИП'!$H$20</f>
        <v>0.16400000000000001</v>
      </c>
      <c r="W63" s="65">
        <f t="shared" ref="W63:AB63" si="6">V63</f>
        <v>0.16400000000000001</v>
      </c>
      <c r="X63" s="65">
        <f t="shared" si="6"/>
        <v>0.16400000000000001</v>
      </c>
      <c r="Y63" s="65">
        <f t="shared" si="6"/>
        <v>0.16400000000000001</v>
      </c>
      <c r="Z63" s="65">
        <f t="shared" si="6"/>
        <v>0.16400000000000001</v>
      </c>
      <c r="AA63" s="65">
        <f t="shared" si="6"/>
        <v>0.16400000000000001</v>
      </c>
      <c r="AB63" s="65">
        <f t="shared" si="6"/>
        <v>0.16400000000000001</v>
      </c>
      <c r="AC63" s="65">
        <f>U63</f>
        <v>0.16540000000000002</v>
      </c>
      <c r="AD63" s="65">
        <f>AB63</f>
        <v>0.16400000000000001</v>
      </c>
      <c r="AE63" s="65">
        <f>AC63</f>
        <v>0.16540000000000002</v>
      </c>
      <c r="AF63" s="65">
        <f>AE63</f>
        <v>0.16540000000000002</v>
      </c>
      <c r="AG63" s="65">
        <f>AD63</f>
        <v>0.16400000000000001</v>
      </c>
      <c r="AH63" s="65">
        <f>AF63</f>
        <v>0.16540000000000002</v>
      </c>
      <c r="AI63" s="65">
        <f>AH63</f>
        <v>0.16540000000000002</v>
      </c>
      <c r="AJ63" s="65">
        <f>AI63</f>
        <v>0.16540000000000002</v>
      </c>
      <c r="AK63" s="65">
        <f>AG63</f>
        <v>0.16400000000000001</v>
      </c>
      <c r="AL63" s="65">
        <f t="shared" ref="AL63:AQ63" si="7">AK63</f>
        <v>0.16400000000000001</v>
      </c>
      <c r="AM63" s="65">
        <f t="shared" si="7"/>
        <v>0.16400000000000001</v>
      </c>
      <c r="AN63" s="65">
        <f t="shared" si="7"/>
        <v>0.16400000000000001</v>
      </c>
      <c r="AO63" s="65">
        <f t="shared" si="7"/>
        <v>0.16400000000000001</v>
      </c>
      <c r="AP63" s="65">
        <f t="shared" si="7"/>
        <v>0.16400000000000001</v>
      </c>
      <c r="AQ63" s="65">
        <f t="shared" si="7"/>
        <v>0.16400000000000001</v>
      </c>
      <c r="AR63" s="65">
        <f>AP63</f>
        <v>0.16400000000000001</v>
      </c>
      <c r="AS63" s="50"/>
      <c r="AT63" s="66"/>
      <c r="AU63" s="37"/>
      <c r="AV63" s="37"/>
      <c r="AW63" s="37"/>
      <c r="AX63" s="37"/>
    </row>
    <row r="64" spans="1:50" ht="30" x14ac:dyDescent="0.25">
      <c r="A64" s="63" t="s">
        <v>278</v>
      </c>
      <c r="B64" s="50" t="s">
        <v>279</v>
      </c>
      <c r="C64" s="64" t="s">
        <v>164</v>
      </c>
      <c r="D64" s="64" t="s">
        <v>164</v>
      </c>
      <c r="E64" s="64" t="s">
        <v>164</v>
      </c>
      <c r="F64" s="64" t="s">
        <v>164</v>
      </c>
      <c r="G64" s="64" t="s">
        <v>164</v>
      </c>
      <c r="H64" s="64" t="s">
        <v>164</v>
      </c>
      <c r="I64" s="64" t="s">
        <v>164</v>
      </c>
      <c r="J64" s="64" t="s">
        <v>164</v>
      </c>
      <c r="K64" s="64" t="s">
        <v>164</v>
      </c>
      <c r="L64" s="64" t="s">
        <v>164</v>
      </c>
      <c r="M64" s="64" t="s">
        <v>164</v>
      </c>
      <c r="N64" s="64" t="s">
        <v>164</v>
      </c>
      <c r="O64" s="64" t="s">
        <v>164</v>
      </c>
      <c r="P64" s="64" t="s">
        <v>164</v>
      </c>
      <c r="Q64" s="64" t="s">
        <v>164</v>
      </c>
      <c r="R64" s="64" t="s">
        <v>164</v>
      </c>
      <c r="S64" s="64" t="s">
        <v>164</v>
      </c>
      <c r="T64" s="64" t="s">
        <v>164</v>
      </c>
      <c r="U64" s="64" t="s">
        <v>164</v>
      </c>
      <c r="V64" s="64" t="s">
        <v>164</v>
      </c>
      <c r="W64" s="64" t="s">
        <v>164</v>
      </c>
      <c r="X64" s="64" t="s">
        <v>164</v>
      </c>
      <c r="Y64" s="64" t="s">
        <v>164</v>
      </c>
      <c r="Z64" s="64" t="s">
        <v>164</v>
      </c>
      <c r="AA64" s="64" t="s">
        <v>164</v>
      </c>
      <c r="AB64" s="64" t="s">
        <v>164</v>
      </c>
      <c r="AC64" s="64" t="s">
        <v>164</v>
      </c>
      <c r="AD64" s="64" t="s">
        <v>164</v>
      </c>
      <c r="AE64" s="64" t="s">
        <v>164</v>
      </c>
      <c r="AF64" s="64" t="s">
        <v>164</v>
      </c>
      <c r="AG64" s="64" t="s">
        <v>164</v>
      </c>
      <c r="AH64" s="64" t="s">
        <v>164</v>
      </c>
      <c r="AI64" s="64" t="s">
        <v>164</v>
      </c>
      <c r="AJ64" s="64" t="s">
        <v>164</v>
      </c>
      <c r="AK64" s="64" t="s">
        <v>164</v>
      </c>
      <c r="AL64" s="64" t="s">
        <v>164</v>
      </c>
      <c r="AM64" s="64" t="s">
        <v>164</v>
      </c>
      <c r="AN64" s="64" t="s">
        <v>164</v>
      </c>
      <c r="AO64" s="64" t="s">
        <v>164</v>
      </c>
      <c r="AP64" s="64" t="s">
        <v>164</v>
      </c>
      <c r="AQ64" s="64"/>
      <c r="AR64" s="64" t="s">
        <v>164</v>
      </c>
      <c r="AS64" s="50"/>
      <c r="AT64" s="66"/>
      <c r="AU64" s="37"/>
      <c r="AV64" s="37"/>
      <c r="AW64" s="37"/>
      <c r="AX64" s="37"/>
    </row>
    <row r="65" spans="1:50" ht="30" customHeight="1" x14ac:dyDescent="0.25">
      <c r="A65" s="63" t="s">
        <v>280</v>
      </c>
      <c r="B65" s="50" t="s">
        <v>221</v>
      </c>
      <c r="C65" s="64" t="s">
        <v>281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50"/>
      <c r="AT65" s="66"/>
      <c r="AU65" s="37"/>
      <c r="AV65" s="37"/>
      <c r="AW65" s="37"/>
      <c r="AX65" s="37"/>
    </row>
    <row r="66" spans="1:50" ht="30.75" customHeight="1" x14ac:dyDescent="0.25">
      <c r="A66" s="63" t="s">
        <v>282</v>
      </c>
      <c r="B66" s="50" t="s">
        <v>224</v>
      </c>
      <c r="C66" s="64" t="s">
        <v>281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50"/>
      <c r="AT66" s="66"/>
      <c r="AU66" s="37"/>
      <c r="AV66" s="37"/>
      <c r="AW66" s="37"/>
      <c r="AX66" s="37"/>
    </row>
    <row r="67" spans="1:50" ht="30.75" customHeight="1" x14ac:dyDescent="0.25">
      <c r="A67" s="63" t="s">
        <v>283</v>
      </c>
      <c r="B67" s="50" t="s">
        <v>284</v>
      </c>
      <c r="C67" s="64" t="s">
        <v>164</v>
      </c>
      <c r="D67" s="64" t="s">
        <v>164</v>
      </c>
      <c r="E67" s="64" t="s">
        <v>164</v>
      </c>
      <c r="F67" s="64" t="s">
        <v>164</v>
      </c>
      <c r="G67" s="64" t="s">
        <v>164</v>
      </c>
      <c r="H67" s="64" t="s">
        <v>164</v>
      </c>
      <c r="I67" s="64" t="s">
        <v>164</v>
      </c>
      <c r="J67" s="64" t="s">
        <v>164</v>
      </c>
      <c r="K67" s="64" t="s">
        <v>164</v>
      </c>
      <c r="L67" s="64" t="s">
        <v>164</v>
      </c>
      <c r="M67" s="64" t="s">
        <v>164</v>
      </c>
      <c r="N67" s="64" t="s">
        <v>164</v>
      </c>
      <c r="O67" s="64" t="s">
        <v>164</v>
      </c>
      <c r="P67" s="64" t="s">
        <v>164</v>
      </c>
      <c r="Q67" s="64" t="s">
        <v>164</v>
      </c>
      <c r="R67" s="64" t="s">
        <v>164</v>
      </c>
      <c r="S67" s="64" t="s">
        <v>164</v>
      </c>
      <c r="T67" s="64" t="s">
        <v>164</v>
      </c>
      <c r="U67" s="64" t="s">
        <v>164</v>
      </c>
      <c r="V67" s="64" t="s">
        <v>164</v>
      </c>
      <c r="W67" s="64" t="s">
        <v>164</v>
      </c>
      <c r="X67" s="64" t="s">
        <v>164</v>
      </c>
      <c r="Y67" s="64" t="s">
        <v>164</v>
      </c>
      <c r="Z67" s="64" t="s">
        <v>164</v>
      </c>
      <c r="AA67" s="64" t="s">
        <v>164</v>
      </c>
      <c r="AB67" s="64" t="s">
        <v>164</v>
      </c>
      <c r="AC67" s="64" t="s">
        <v>164</v>
      </c>
      <c r="AD67" s="64" t="s">
        <v>164</v>
      </c>
      <c r="AE67" s="64" t="s">
        <v>164</v>
      </c>
      <c r="AF67" s="64" t="s">
        <v>164</v>
      </c>
      <c r="AG67" s="64" t="s">
        <v>164</v>
      </c>
      <c r="AH67" s="64" t="s">
        <v>164</v>
      </c>
      <c r="AI67" s="64" t="s">
        <v>164</v>
      </c>
      <c r="AJ67" s="64" t="s">
        <v>164</v>
      </c>
      <c r="AK67" s="64" t="s">
        <v>164</v>
      </c>
      <c r="AL67" s="64" t="s">
        <v>164</v>
      </c>
      <c r="AM67" s="64" t="s">
        <v>164</v>
      </c>
      <c r="AN67" s="64" t="s">
        <v>164</v>
      </c>
      <c r="AO67" s="64" t="s">
        <v>164</v>
      </c>
      <c r="AP67" s="64" t="s">
        <v>164</v>
      </c>
      <c r="AQ67" s="64"/>
      <c r="AR67" s="64" t="s">
        <v>164</v>
      </c>
      <c r="AS67" s="50"/>
      <c r="AT67" s="66"/>
      <c r="AU67" s="37"/>
      <c r="AV67" s="37"/>
      <c r="AW67" s="37"/>
      <c r="AX67" s="37"/>
    </row>
    <row r="68" spans="1:50" ht="30.75" customHeight="1" x14ac:dyDescent="0.25">
      <c r="A68" s="63" t="s">
        <v>285</v>
      </c>
      <c r="B68" s="50" t="s">
        <v>221</v>
      </c>
      <c r="C68" s="64" t="s">
        <v>281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50"/>
      <c r="AT68" s="66"/>
      <c r="AU68" s="37"/>
      <c r="AV68" s="37"/>
      <c r="AW68" s="37"/>
      <c r="AX68" s="37"/>
    </row>
    <row r="69" spans="1:50" ht="30.75" customHeight="1" x14ac:dyDescent="0.25">
      <c r="A69" s="63" t="s">
        <v>286</v>
      </c>
      <c r="B69" s="50" t="s">
        <v>224</v>
      </c>
      <c r="C69" s="64" t="s">
        <v>281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50"/>
      <c r="AT69" s="66"/>
      <c r="AU69" s="37"/>
      <c r="AV69" s="37"/>
      <c r="AW69" s="37"/>
      <c r="AX69" s="37"/>
    </row>
    <row r="70" spans="1:50" ht="30.75" customHeight="1" x14ac:dyDescent="0.25">
      <c r="A70" s="63" t="s">
        <v>287</v>
      </c>
      <c r="B70" s="50" t="s">
        <v>288</v>
      </c>
      <c r="C70" s="64" t="s">
        <v>164</v>
      </c>
      <c r="D70" s="64" t="s">
        <v>164</v>
      </c>
      <c r="E70" s="64" t="s">
        <v>164</v>
      </c>
      <c r="F70" s="64" t="s">
        <v>164</v>
      </c>
      <c r="G70" s="64" t="s">
        <v>164</v>
      </c>
      <c r="H70" s="64" t="s">
        <v>164</v>
      </c>
      <c r="I70" s="64" t="s">
        <v>164</v>
      </c>
      <c r="J70" s="64" t="s">
        <v>164</v>
      </c>
      <c r="K70" s="64" t="s">
        <v>164</v>
      </c>
      <c r="L70" s="64" t="s">
        <v>164</v>
      </c>
      <c r="M70" s="64" t="s">
        <v>164</v>
      </c>
      <c r="N70" s="64" t="s">
        <v>164</v>
      </c>
      <c r="O70" s="64" t="s">
        <v>164</v>
      </c>
      <c r="P70" s="64" t="s">
        <v>164</v>
      </c>
      <c r="Q70" s="64" t="s">
        <v>164</v>
      </c>
      <c r="R70" s="64" t="s">
        <v>164</v>
      </c>
      <c r="S70" s="64" t="s">
        <v>164</v>
      </c>
      <c r="T70" s="64" t="s">
        <v>164</v>
      </c>
      <c r="U70" s="64" t="s">
        <v>164</v>
      </c>
      <c r="V70" s="64" t="s">
        <v>164</v>
      </c>
      <c r="W70" s="64" t="s">
        <v>164</v>
      </c>
      <c r="X70" s="64" t="s">
        <v>164</v>
      </c>
      <c r="Y70" s="64" t="s">
        <v>164</v>
      </c>
      <c r="Z70" s="64" t="s">
        <v>164</v>
      </c>
      <c r="AA70" s="64" t="s">
        <v>164</v>
      </c>
      <c r="AB70" s="64" t="s">
        <v>164</v>
      </c>
      <c r="AC70" s="64" t="s">
        <v>164</v>
      </c>
      <c r="AD70" s="64" t="s">
        <v>164</v>
      </c>
      <c r="AE70" s="64" t="s">
        <v>164</v>
      </c>
      <c r="AF70" s="64" t="s">
        <v>164</v>
      </c>
      <c r="AG70" s="64" t="s">
        <v>164</v>
      </c>
      <c r="AH70" s="64" t="s">
        <v>164</v>
      </c>
      <c r="AI70" s="64" t="s">
        <v>164</v>
      </c>
      <c r="AJ70" s="64" t="s">
        <v>164</v>
      </c>
      <c r="AK70" s="64" t="s">
        <v>164</v>
      </c>
      <c r="AL70" s="64" t="s">
        <v>164</v>
      </c>
      <c r="AM70" s="64" t="s">
        <v>164</v>
      </c>
      <c r="AN70" s="64" t="s">
        <v>164</v>
      </c>
      <c r="AO70" s="64" t="s">
        <v>164</v>
      </c>
      <c r="AP70" s="64" t="s">
        <v>164</v>
      </c>
      <c r="AQ70" s="64"/>
      <c r="AR70" s="64" t="s">
        <v>164</v>
      </c>
      <c r="AS70" s="50"/>
      <c r="AT70" s="66"/>
      <c r="AU70" s="37"/>
      <c r="AV70" s="37"/>
      <c r="AW70" s="37"/>
      <c r="AX70" s="37"/>
    </row>
    <row r="71" spans="1:50" ht="30.75" customHeight="1" x14ac:dyDescent="0.25">
      <c r="A71" s="63" t="s">
        <v>289</v>
      </c>
      <c r="B71" s="50" t="s">
        <v>221</v>
      </c>
      <c r="C71" s="64" t="s">
        <v>290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50" t="s">
        <v>291</v>
      </c>
      <c r="AT71" s="66"/>
      <c r="AU71" s="37"/>
      <c r="AV71" s="37"/>
      <c r="AW71" s="37"/>
      <c r="AX71" s="37"/>
    </row>
    <row r="72" spans="1:50" ht="30.75" customHeight="1" x14ac:dyDescent="0.25">
      <c r="A72" s="63" t="s">
        <v>292</v>
      </c>
      <c r="B72" s="50" t="s">
        <v>224</v>
      </c>
      <c r="C72" s="64" t="s">
        <v>290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50" t="s">
        <v>293</v>
      </c>
      <c r="AT72" s="66"/>
      <c r="AU72" s="37"/>
      <c r="AV72" s="37"/>
      <c r="AW72" s="37"/>
      <c r="AX72" s="37"/>
    </row>
    <row r="73" spans="1:50" ht="30.75" customHeight="1" x14ac:dyDescent="0.25">
      <c r="A73" s="63" t="s">
        <v>294</v>
      </c>
      <c r="B73" s="50" t="s">
        <v>295</v>
      </c>
      <c r="C73" s="64" t="s">
        <v>164</v>
      </c>
      <c r="D73" s="64" t="s">
        <v>164</v>
      </c>
      <c r="E73" s="64" t="s">
        <v>164</v>
      </c>
      <c r="F73" s="64" t="s">
        <v>164</v>
      </c>
      <c r="G73" s="64" t="s">
        <v>164</v>
      </c>
      <c r="H73" s="64" t="s">
        <v>164</v>
      </c>
      <c r="I73" s="64" t="s">
        <v>164</v>
      </c>
      <c r="J73" s="64" t="s">
        <v>164</v>
      </c>
      <c r="K73" s="64" t="s">
        <v>164</v>
      </c>
      <c r="L73" s="64" t="s">
        <v>164</v>
      </c>
      <c r="M73" s="64" t="s">
        <v>164</v>
      </c>
      <c r="N73" s="64" t="s">
        <v>164</v>
      </c>
      <c r="O73" s="64" t="s">
        <v>164</v>
      </c>
      <c r="P73" s="64" t="s">
        <v>164</v>
      </c>
      <c r="Q73" s="64" t="s">
        <v>164</v>
      </c>
      <c r="R73" s="64" t="s">
        <v>164</v>
      </c>
      <c r="S73" s="64" t="s">
        <v>164</v>
      </c>
      <c r="T73" s="64" t="s">
        <v>164</v>
      </c>
      <c r="U73" s="64" t="s">
        <v>164</v>
      </c>
      <c r="V73" s="64" t="s">
        <v>164</v>
      </c>
      <c r="W73" s="64" t="s">
        <v>164</v>
      </c>
      <c r="X73" s="64" t="s">
        <v>164</v>
      </c>
      <c r="Y73" s="64" t="s">
        <v>164</v>
      </c>
      <c r="Z73" s="64" t="s">
        <v>164</v>
      </c>
      <c r="AA73" s="64" t="s">
        <v>164</v>
      </c>
      <c r="AB73" s="64" t="s">
        <v>164</v>
      </c>
      <c r="AC73" s="64" t="s">
        <v>164</v>
      </c>
      <c r="AD73" s="64" t="s">
        <v>164</v>
      </c>
      <c r="AE73" s="64" t="s">
        <v>164</v>
      </c>
      <c r="AF73" s="64" t="s">
        <v>164</v>
      </c>
      <c r="AG73" s="64" t="s">
        <v>164</v>
      </c>
      <c r="AH73" s="64" t="s">
        <v>164</v>
      </c>
      <c r="AI73" s="64" t="s">
        <v>164</v>
      </c>
      <c r="AJ73" s="64" t="s">
        <v>164</v>
      </c>
      <c r="AK73" s="64" t="s">
        <v>164</v>
      </c>
      <c r="AL73" s="64" t="s">
        <v>164</v>
      </c>
      <c r="AM73" s="64" t="s">
        <v>164</v>
      </c>
      <c r="AN73" s="64" t="s">
        <v>164</v>
      </c>
      <c r="AO73" s="64" t="s">
        <v>164</v>
      </c>
      <c r="AP73" s="64" t="s">
        <v>164</v>
      </c>
      <c r="AQ73" s="64"/>
      <c r="AR73" s="64" t="s">
        <v>164</v>
      </c>
      <c r="AS73" s="50"/>
      <c r="AT73" s="66"/>
      <c r="AU73" s="37"/>
      <c r="AV73" s="37"/>
      <c r="AW73" s="37"/>
      <c r="AX73" s="37"/>
    </row>
    <row r="74" spans="1:50" ht="30" x14ac:dyDescent="0.25">
      <c r="A74" s="63" t="s">
        <v>296</v>
      </c>
      <c r="B74" s="50" t="s">
        <v>221</v>
      </c>
      <c r="C74" s="64" t="s">
        <v>297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50" t="s">
        <v>298</v>
      </c>
      <c r="AT74" s="66"/>
      <c r="AU74" s="37"/>
      <c r="AV74" s="37"/>
      <c r="AW74" s="37"/>
      <c r="AX74" s="37"/>
    </row>
    <row r="75" spans="1:50" ht="30" x14ac:dyDescent="0.25">
      <c r="A75" s="63" t="s">
        <v>299</v>
      </c>
      <c r="B75" s="50" t="s">
        <v>224</v>
      </c>
      <c r="C75" s="64" t="s">
        <v>297</v>
      </c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50" t="s">
        <v>300</v>
      </c>
      <c r="AT75" s="66"/>
      <c r="AU75" s="37"/>
      <c r="AV75" s="37"/>
      <c r="AW75" s="37"/>
      <c r="AX75" s="37"/>
    </row>
    <row r="76" spans="1:50" ht="45" x14ac:dyDescent="0.25">
      <c r="A76" s="63" t="s">
        <v>301</v>
      </c>
      <c r="B76" s="50" t="s">
        <v>302</v>
      </c>
      <c r="C76" s="64" t="s">
        <v>164</v>
      </c>
      <c r="D76" s="64" t="s">
        <v>164</v>
      </c>
      <c r="E76" s="64" t="s">
        <v>164</v>
      </c>
      <c r="F76" s="64" t="s">
        <v>164</v>
      </c>
      <c r="G76" s="64" t="s">
        <v>164</v>
      </c>
      <c r="H76" s="64" t="s">
        <v>164</v>
      </c>
      <c r="I76" s="64" t="s">
        <v>164</v>
      </c>
      <c r="J76" s="64" t="s">
        <v>164</v>
      </c>
      <c r="K76" s="64" t="s">
        <v>164</v>
      </c>
      <c r="L76" s="64" t="s">
        <v>164</v>
      </c>
      <c r="M76" s="64" t="s">
        <v>164</v>
      </c>
      <c r="N76" s="64" t="s">
        <v>164</v>
      </c>
      <c r="O76" s="64" t="s">
        <v>164</v>
      </c>
      <c r="P76" s="64" t="s">
        <v>164</v>
      </c>
      <c r="Q76" s="64" t="s">
        <v>164</v>
      </c>
      <c r="R76" s="64" t="s">
        <v>164</v>
      </c>
      <c r="S76" s="64" t="s">
        <v>164</v>
      </c>
      <c r="T76" s="64" t="s">
        <v>164</v>
      </c>
      <c r="U76" s="64" t="s">
        <v>164</v>
      </c>
      <c r="V76" s="64" t="s">
        <v>164</v>
      </c>
      <c r="W76" s="64" t="s">
        <v>164</v>
      </c>
      <c r="X76" s="64" t="s">
        <v>164</v>
      </c>
      <c r="Y76" s="64" t="s">
        <v>164</v>
      </c>
      <c r="Z76" s="64" t="s">
        <v>164</v>
      </c>
      <c r="AA76" s="64" t="s">
        <v>164</v>
      </c>
      <c r="AB76" s="64" t="s">
        <v>164</v>
      </c>
      <c r="AC76" s="64" t="s">
        <v>164</v>
      </c>
      <c r="AD76" s="64" t="s">
        <v>164</v>
      </c>
      <c r="AE76" s="64" t="s">
        <v>164</v>
      </c>
      <c r="AF76" s="64" t="s">
        <v>164</v>
      </c>
      <c r="AG76" s="64" t="s">
        <v>164</v>
      </c>
      <c r="AH76" s="64" t="s">
        <v>164</v>
      </c>
      <c r="AI76" s="64" t="s">
        <v>164</v>
      </c>
      <c r="AJ76" s="64" t="s">
        <v>164</v>
      </c>
      <c r="AK76" s="64" t="s">
        <v>164</v>
      </c>
      <c r="AL76" s="64" t="s">
        <v>164</v>
      </c>
      <c r="AM76" s="64" t="s">
        <v>164</v>
      </c>
      <c r="AN76" s="64" t="s">
        <v>164</v>
      </c>
      <c r="AO76" s="64" t="s">
        <v>164</v>
      </c>
      <c r="AP76" s="64" t="s">
        <v>164</v>
      </c>
      <c r="AQ76" s="64"/>
      <c r="AR76" s="64" t="s">
        <v>164</v>
      </c>
      <c r="AS76" s="50" t="s">
        <v>303</v>
      </c>
      <c r="AT76" s="66"/>
      <c r="AU76" s="37"/>
      <c r="AV76" s="37"/>
      <c r="AW76" s="37"/>
      <c r="AX76" s="37"/>
    </row>
    <row r="77" spans="1:50" ht="90" x14ac:dyDescent="0.25">
      <c r="A77" s="63" t="s">
        <v>304</v>
      </c>
      <c r="B77" s="50" t="s">
        <v>221</v>
      </c>
      <c r="C77" s="64" t="s">
        <v>305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50" t="s">
        <v>306</v>
      </c>
      <c r="AT77" s="66"/>
      <c r="AU77" s="37"/>
      <c r="AV77" s="37"/>
      <c r="AW77" s="37"/>
      <c r="AX77" s="37"/>
    </row>
    <row r="78" spans="1:50" ht="90" x14ac:dyDescent="0.25">
      <c r="A78" s="63" t="s">
        <v>307</v>
      </c>
      <c r="B78" s="50" t="s">
        <v>224</v>
      </c>
      <c r="C78" s="64" t="s">
        <v>305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50" t="s">
        <v>308</v>
      </c>
      <c r="AT78" s="66"/>
      <c r="AU78" s="37"/>
      <c r="AV78" s="37"/>
      <c r="AW78" s="37"/>
      <c r="AX78" s="37"/>
    </row>
    <row r="79" spans="1:50" ht="30" x14ac:dyDescent="0.25">
      <c r="A79" s="46" t="s">
        <v>309</v>
      </c>
      <c r="B79" s="52" t="s">
        <v>310</v>
      </c>
      <c r="C79" s="48" t="s">
        <v>164</v>
      </c>
      <c r="D79" s="48" t="s">
        <v>164</v>
      </c>
      <c r="E79" s="48" t="s">
        <v>164</v>
      </c>
      <c r="F79" s="48" t="s">
        <v>164</v>
      </c>
      <c r="G79" s="48" t="s">
        <v>164</v>
      </c>
      <c r="H79" s="48" t="s">
        <v>164</v>
      </c>
      <c r="I79" s="48" t="s">
        <v>164</v>
      </c>
      <c r="J79" s="48" t="s">
        <v>164</v>
      </c>
      <c r="K79" s="48" t="s">
        <v>164</v>
      </c>
      <c r="L79" s="48" t="s">
        <v>164</v>
      </c>
      <c r="M79" s="48" t="s">
        <v>164</v>
      </c>
      <c r="N79" s="48" t="s">
        <v>164</v>
      </c>
      <c r="O79" s="48" t="s">
        <v>164</v>
      </c>
      <c r="P79" s="48" t="s">
        <v>164</v>
      </c>
      <c r="Q79" s="48" t="s">
        <v>164</v>
      </c>
      <c r="R79" s="48" t="s">
        <v>164</v>
      </c>
      <c r="S79" s="48" t="s">
        <v>164</v>
      </c>
      <c r="T79" s="48" t="s">
        <v>164</v>
      </c>
      <c r="U79" s="48" t="s">
        <v>164</v>
      </c>
      <c r="V79" s="48" t="s">
        <v>164</v>
      </c>
      <c r="W79" s="48" t="s">
        <v>164</v>
      </c>
      <c r="X79" s="48" t="s">
        <v>164</v>
      </c>
      <c r="Y79" s="48" t="s">
        <v>164</v>
      </c>
      <c r="Z79" s="48" t="s">
        <v>164</v>
      </c>
      <c r="AA79" s="48" t="s">
        <v>164</v>
      </c>
      <c r="AB79" s="48" t="s">
        <v>164</v>
      </c>
      <c r="AC79" s="48" t="s">
        <v>164</v>
      </c>
      <c r="AD79" s="48" t="s">
        <v>164</v>
      </c>
      <c r="AE79" s="48" t="s">
        <v>164</v>
      </c>
      <c r="AF79" s="48" t="s">
        <v>164</v>
      </c>
      <c r="AG79" s="48" t="s">
        <v>164</v>
      </c>
      <c r="AH79" s="48" t="s">
        <v>164</v>
      </c>
      <c r="AI79" s="48" t="s">
        <v>164</v>
      </c>
      <c r="AJ79" s="48" t="s">
        <v>164</v>
      </c>
      <c r="AK79" s="48" t="s">
        <v>164</v>
      </c>
      <c r="AL79" s="48" t="s">
        <v>164</v>
      </c>
      <c r="AM79" s="48" t="s">
        <v>164</v>
      </c>
      <c r="AN79" s="48" t="s">
        <v>164</v>
      </c>
      <c r="AO79" s="48" t="s">
        <v>164</v>
      </c>
      <c r="AP79" s="48" t="s">
        <v>164</v>
      </c>
      <c r="AQ79" s="48"/>
      <c r="AR79" s="48" t="s">
        <v>164</v>
      </c>
      <c r="AS79" s="50"/>
      <c r="AT79" s="66"/>
      <c r="AU79" s="37"/>
      <c r="AV79" s="37"/>
      <c r="AW79" s="37"/>
      <c r="AX79" s="37"/>
    </row>
    <row r="80" spans="1:50" ht="48" x14ac:dyDescent="0.25">
      <c r="A80" s="46" t="s">
        <v>311</v>
      </c>
      <c r="B80" s="52" t="s">
        <v>388</v>
      </c>
      <c r="C80" s="48" t="s">
        <v>203</v>
      </c>
      <c r="D80" s="54">
        <f>D85</f>
        <v>0</v>
      </c>
      <c r="E80" s="54">
        <f t="shared" ref="E80:AR84" si="8">E85</f>
        <v>0</v>
      </c>
      <c r="F80" s="54">
        <f t="shared" si="8"/>
        <v>0</v>
      </c>
      <c r="G80" s="54">
        <f t="shared" si="8"/>
        <v>0</v>
      </c>
      <c r="H80" s="54">
        <f t="shared" si="8"/>
        <v>0</v>
      </c>
      <c r="I80" s="54">
        <f t="shared" si="8"/>
        <v>0</v>
      </c>
      <c r="J80" s="54">
        <f t="shared" si="8"/>
        <v>0</v>
      </c>
      <c r="K80" s="54">
        <f t="shared" si="8"/>
        <v>0</v>
      </c>
      <c r="L80" s="54">
        <f t="shared" si="8"/>
        <v>0</v>
      </c>
      <c r="M80" s="54">
        <f t="shared" si="8"/>
        <v>0</v>
      </c>
      <c r="N80" s="54">
        <f t="shared" si="8"/>
        <v>0</v>
      </c>
      <c r="O80" s="54">
        <f t="shared" si="8"/>
        <v>0</v>
      </c>
      <c r="P80" s="54">
        <f t="shared" si="8"/>
        <v>0</v>
      </c>
      <c r="Q80" s="54">
        <f t="shared" si="8"/>
        <v>0</v>
      </c>
      <c r="R80" s="54">
        <f t="shared" si="8"/>
        <v>0</v>
      </c>
      <c r="S80" s="54">
        <f t="shared" si="8"/>
        <v>0</v>
      </c>
      <c r="T80" s="54">
        <f t="shared" si="8"/>
        <v>0</v>
      </c>
      <c r="U80" s="54">
        <f t="shared" si="8"/>
        <v>0</v>
      </c>
      <c r="V80" s="54">
        <f t="shared" si="8"/>
        <v>0</v>
      </c>
      <c r="W80" s="54">
        <f t="shared" si="8"/>
        <v>0</v>
      </c>
      <c r="X80" s="54">
        <f t="shared" si="8"/>
        <v>0</v>
      </c>
      <c r="Y80" s="54">
        <f t="shared" si="8"/>
        <v>0</v>
      </c>
      <c r="Z80" s="54">
        <f t="shared" si="8"/>
        <v>0</v>
      </c>
      <c r="AA80" s="54">
        <f t="shared" si="8"/>
        <v>0</v>
      </c>
      <c r="AB80" s="54">
        <f t="shared" si="8"/>
        <v>0</v>
      </c>
      <c r="AC80" s="54">
        <f t="shared" si="8"/>
        <v>0</v>
      </c>
      <c r="AD80" s="54">
        <f t="shared" si="8"/>
        <v>0</v>
      </c>
      <c r="AE80" s="54">
        <f t="shared" si="8"/>
        <v>0</v>
      </c>
      <c r="AF80" s="54">
        <f t="shared" si="8"/>
        <v>0</v>
      </c>
      <c r="AG80" s="54">
        <f t="shared" si="8"/>
        <v>0</v>
      </c>
      <c r="AH80" s="54">
        <f t="shared" si="8"/>
        <v>0</v>
      </c>
      <c r="AI80" s="54">
        <f t="shared" si="8"/>
        <v>0</v>
      </c>
      <c r="AJ80" s="54">
        <f t="shared" si="8"/>
        <v>0</v>
      </c>
      <c r="AK80" s="54">
        <f t="shared" si="8"/>
        <v>0</v>
      </c>
      <c r="AL80" s="54">
        <f t="shared" si="8"/>
        <v>0</v>
      </c>
      <c r="AM80" s="54">
        <f t="shared" si="8"/>
        <v>0</v>
      </c>
      <c r="AN80" s="54">
        <f t="shared" si="8"/>
        <v>0</v>
      </c>
      <c r="AO80" s="54">
        <f t="shared" si="8"/>
        <v>0</v>
      </c>
      <c r="AP80" s="54">
        <f t="shared" si="8"/>
        <v>0</v>
      </c>
      <c r="AQ80" s="54"/>
      <c r="AR80" s="54">
        <f t="shared" si="8"/>
        <v>0</v>
      </c>
      <c r="AS80" s="50" t="s">
        <v>313</v>
      </c>
      <c r="AT80" s="66"/>
      <c r="AU80" s="37"/>
      <c r="AV80" s="37"/>
      <c r="AW80" s="37"/>
      <c r="AX80" s="37"/>
    </row>
    <row r="81" spans="1:50" ht="35.25" customHeight="1" x14ac:dyDescent="0.25">
      <c r="A81" s="67" t="s">
        <v>314</v>
      </c>
      <c r="B81" s="52" t="s">
        <v>315</v>
      </c>
      <c r="C81" s="48" t="s">
        <v>203</v>
      </c>
      <c r="D81" s="54">
        <f t="shared" ref="D81:H84" si="9">D86</f>
        <v>0</v>
      </c>
      <c r="E81" s="54">
        <f t="shared" si="9"/>
        <v>0</v>
      </c>
      <c r="F81" s="54">
        <f t="shared" si="9"/>
        <v>0</v>
      </c>
      <c r="G81" s="54">
        <f t="shared" si="8"/>
        <v>0</v>
      </c>
      <c r="H81" s="54">
        <f t="shared" si="9"/>
        <v>0</v>
      </c>
      <c r="I81" s="54">
        <f t="shared" si="8"/>
        <v>0</v>
      </c>
      <c r="J81" s="54">
        <f t="shared" si="8"/>
        <v>0</v>
      </c>
      <c r="K81" s="54">
        <f t="shared" si="8"/>
        <v>0</v>
      </c>
      <c r="L81" s="54">
        <f t="shared" si="8"/>
        <v>0</v>
      </c>
      <c r="M81" s="54">
        <f t="shared" si="8"/>
        <v>0</v>
      </c>
      <c r="N81" s="54">
        <f t="shared" si="8"/>
        <v>0</v>
      </c>
      <c r="O81" s="54">
        <f t="shared" si="8"/>
        <v>0</v>
      </c>
      <c r="P81" s="54">
        <f t="shared" si="8"/>
        <v>0</v>
      </c>
      <c r="Q81" s="54">
        <f t="shared" si="8"/>
        <v>0</v>
      </c>
      <c r="R81" s="54">
        <f t="shared" si="8"/>
        <v>0</v>
      </c>
      <c r="S81" s="54">
        <f t="shared" si="8"/>
        <v>0</v>
      </c>
      <c r="T81" s="54">
        <f t="shared" si="8"/>
        <v>0</v>
      </c>
      <c r="U81" s="54">
        <f t="shared" si="8"/>
        <v>0</v>
      </c>
      <c r="V81" s="54">
        <f t="shared" si="8"/>
        <v>0</v>
      </c>
      <c r="W81" s="54">
        <f t="shared" si="8"/>
        <v>0</v>
      </c>
      <c r="X81" s="54">
        <f t="shared" si="8"/>
        <v>0</v>
      </c>
      <c r="Y81" s="54">
        <f t="shared" si="8"/>
        <v>0</v>
      </c>
      <c r="Z81" s="54">
        <f t="shared" si="8"/>
        <v>0</v>
      </c>
      <c r="AA81" s="54">
        <f t="shared" si="8"/>
        <v>0</v>
      </c>
      <c r="AB81" s="54">
        <f t="shared" si="8"/>
        <v>0</v>
      </c>
      <c r="AC81" s="54">
        <f t="shared" si="8"/>
        <v>0</v>
      </c>
      <c r="AD81" s="54">
        <f t="shared" si="8"/>
        <v>0</v>
      </c>
      <c r="AE81" s="54">
        <f t="shared" si="8"/>
        <v>0</v>
      </c>
      <c r="AF81" s="54">
        <f t="shared" si="8"/>
        <v>0</v>
      </c>
      <c r="AG81" s="54">
        <f t="shared" si="8"/>
        <v>0</v>
      </c>
      <c r="AH81" s="54">
        <f t="shared" si="8"/>
        <v>0</v>
      </c>
      <c r="AI81" s="54">
        <f t="shared" si="8"/>
        <v>0</v>
      </c>
      <c r="AJ81" s="54">
        <f t="shared" si="8"/>
        <v>0</v>
      </c>
      <c r="AK81" s="54">
        <f t="shared" si="8"/>
        <v>0</v>
      </c>
      <c r="AL81" s="54">
        <f t="shared" si="8"/>
        <v>0</v>
      </c>
      <c r="AM81" s="54">
        <f t="shared" si="8"/>
        <v>0</v>
      </c>
      <c r="AN81" s="54">
        <f t="shared" si="8"/>
        <v>0</v>
      </c>
      <c r="AO81" s="54">
        <f t="shared" si="8"/>
        <v>0</v>
      </c>
      <c r="AP81" s="54">
        <f t="shared" si="8"/>
        <v>0</v>
      </c>
      <c r="AQ81" s="54"/>
      <c r="AR81" s="54">
        <f t="shared" si="8"/>
        <v>0</v>
      </c>
      <c r="AS81" s="50" t="s">
        <v>316</v>
      </c>
      <c r="AT81" s="66"/>
      <c r="AU81" s="37"/>
      <c r="AV81" s="37"/>
      <c r="AW81" s="37"/>
      <c r="AX81" s="37"/>
    </row>
    <row r="82" spans="1:50" ht="35.25" customHeight="1" x14ac:dyDescent="0.25">
      <c r="A82" s="67" t="s">
        <v>317</v>
      </c>
      <c r="B82" s="52" t="s">
        <v>318</v>
      </c>
      <c r="C82" s="48" t="s">
        <v>203</v>
      </c>
      <c r="D82" s="54">
        <f t="shared" si="9"/>
        <v>0</v>
      </c>
      <c r="E82" s="54">
        <f t="shared" si="9"/>
        <v>0</v>
      </c>
      <c r="F82" s="54">
        <f t="shared" si="9"/>
        <v>0</v>
      </c>
      <c r="G82" s="54">
        <f t="shared" si="8"/>
        <v>0</v>
      </c>
      <c r="H82" s="54">
        <f t="shared" si="9"/>
        <v>0</v>
      </c>
      <c r="I82" s="54">
        <f t="shared" si="8"/>
        <v>0</v>
      </c>
      <c r="J82" s="54">
        <f t="shared" si="8"/>
        <v>0</v>
      </c>
      <c r="K82" s="54">
        <f t="shared" si="8"/>
        <v>0</v>
      </c>
      <c r="L82" s="54">
        <f t="shared" si="8"/>
        <v>0</v>
      </c>
      <c r="M82" s="54">
        <f t="shared" si="8"/>
        <v>0</v>
      </c>
      <c r="N82" s="54">
        <f t="shared" si="8"/>
        <v>0</v>
      </c>
      <c r="O82" s="54">
        <f t="shared" si="8"/>
        <v>0</v>
      </c>
      <c r="P82" s="54">
        <f t="shared" si="8"/>
        <v>0</v>
      </c>
      <c r="Q82" s="54">
        <f t="shared" si="8"/>
        <v>0</v>
      </c>
      <c r="R82" s="54">
        <f t="shared" si="8"/>
        <v>0</v>
      </c>
      <c r="S82" s="54">
        <f t="shared" si="8"/>
        <v>0</v>
      </c>
      <c r="T82" s="54">
        <f t="shared" si="8"/>
        <v>0</v>
      </c>
      <c r="U82" s="54">
        <f t="shared" si="8"/>
        <v>0</v>
      </c>
      <c r="V82" s="54">
        <f t="shared" si="8"/>
        <v>0</v>
      </c>
      <c r="W82" s="54">
        <f t="shared" si="8"/>
        <v>0</v>
      </c>
      <c r="X82" s="54">
        <f t="shared" si="8"/>
        <v>0</v>
      </c>
      <c r="Y82" s="54">
        <f t="shared" si="8"/>
        <v>0</v>
      </c>
      <c r="Z82" s="54">
        <f t="shared" si="8"/>
        <v>0</v>
      </c>
      <c r="AA82" s="54">
        <f t="shared" si="8"/>
        <v>0</v>
      </c>
      <c r="AB82" s="54">
        <f t="shared" si="8"/>
        <v>0</v>
      </c>
      <c r="AC82" s="54">
        <f t="shared" si="8"/>
        <v>0</v>
      </c>
      <c r="AD82" s="54">
        <f t="shared" si="8"/>
        <v>0</v>
      </c>
      <c r="AE82" s="54">
        <f t="shared" si="8"/>
        <v>0</v>
      </c>
      <c r="AF82" s="54">
        <f t="shared" si="8"/>
        <v>0</v>
      </c>
      <c r="AG82" s="54">
        <f t="shared" si="8"/>
        <v>0</v>
      </c>
      <c r="AH82" s="54">
        <f t="shared" si="8"/>
        <v>0</v>
      </c>
      <c r="AI82" s="54">
        <f t="shared" si="8"/>
        <v>0</v>
      </c>
      <c r="AJ82" s="54">
        <f t="shared" si="8"/>
        <v>0</v>
      </c>
      <c r="AK82" s="54">
        <f t="shared" si="8"/>
        <v>0</v>
      </c>
      <c r="AL82" s="54">
        <f t="shared" si="8"/>
        <v>0</v>
      </c>
      <c r="AM82" s="54">
        <f t="shared" si="8"/>
        <v>0</v>
      </c>
      <c r="AN82" s="54">
        <f t="shared" si="8"/>
        <v>0</v>
      </c>
      <c r="AO82" s="54">
        <f t="shared" si="8"/>
        <v>0</v>
      </c>
      <c r="AP82" s="54">
        <f t="shared" si="8"/>
        <v>0</v>
      </c>
      <c r="AQ82" s="54"/>
      <c r="AR82" s="54">
        <f t="shared" si="8"/>
        <v>0</v>
      </c>
      <c r="AS82" s="50" t="s">
        <v>319</v>
      </c>
      <c r="AT82" s="66"/>
      <c r="AU82" s="37"/>
      <c r="AV82" s="37"/>
      <c r="AW82" s="37"/>
      <c r="AX82" s="37"/>
    </row>
    <row r="83" spans="1:50" ht="35.25" customHeight="1" x14ac:dyDescent="0.25">
      <c r="A83" s="67" t="s">
        <v>320</v>
      </c>
      <c r="B83" s="52" t="s">
        <v>321</v>
      </c>
      <c r="C83" s="48" t="s">
        <v>203</v>
      </c>
      <c r="D83" s="54">
        <f t="shared" si="9"/>
        <v>0</v>
      </c>
      <c r="E83" s="54">
        <f t="shared" si="9"/>
        <v>0</v>
      </c>
      <c r="F83" s="54">
        <f t="shared" si="9"/>
        <v>0</v>
      </c>
      <c r="G83" s="54">
        <f t="shared" si="8"/>
        <v>0</v>
      </c>
      <c r="H83" s="54">
        <f t="shared" si="9"/>
        <v>0</v>
      </c>
      <c r="I83" s="54">
        <f t="shared" si="8"/>
        <v>0</v>
      </c>
      <c r="J83" s="54">
        <f t="shared" si="8"/>
        <v>0</v>
      </c>
      <c r="K83" s="54">
        <f t="shared" si="8"/>
        <v>0</v>
      </c>
      <c r="L83" s="54">
        <f t="shared" si="8"/>
        <v>0</v>
      </c>
      <c r="M83" s="54">
        <f t="shared" si="8"/>
        <v>0</v>
      </c>
      <c r="N83" s="54">
        <f t="shared" si="8"/>
        <v>0</v>
      </c>
      <c r="O83" s="54">
        <f t="shared" si="8"/>
        <v>0</v>
      </c>
      <c r="P83" s="54">
        <f t="shared" si="8"/>
        <v>0</v>
      </c>
      <c r="Q83" s="54">
        <f t="shared" si="8"/>
        <v>0</v>
      </c>
      <c r="R83" s="54">
        <f t="shared" si="8"/>
        <v>0</v>
      </c>
      <c r="S83" s="54">
        <f t="shared" si="8"/>
        <v>0</v>
      </c>
      <c r="T83" s="54">
        <f t="shared" si="8"/>
        <v>0</v>
      </c>
      <c r="U83" s="54">
        <f t="shared" si="8"/>
        <v>0</v>
      </c>
      <c r="V83" s="54">
        <f t="shared" si="8"/>
        <v>0</v>
      </c>
      <c r="W83" s="54">
        <f t="shared" si="8"/>
        <v>0</v>
      </c>
      <c r="X83" s="54">
        <f t="shared" si="8"/>
        <v>0</v>
      </c>
      <c r="Y83" s="54">
        <f t="shared" si="8"/>
        <v>0</v>
      </c>
      <c r="Z83" s="54">
        <f t="shared" si="8"/>
        <v>0</v>
      </c>
      <c r="AA83" s="54">
        <f t="shared" si="8"/>
        <v>0</v>
      </c>
      <c r="AB83" s="54">
        <f t="shared" si="8"/>
        <v>0</v>
      </c>
      <c r="AC83" s="54">
        <f t="shared" si="8"/>
        <v>0</v>
      </c>
      <c r="AD83" s="54">
        <f t="shared" si="8"/>
        <v>0</v>
      </c>
      <c r="AE83" s="54">
        <f t="shared" si="8"/>
        <v>0</v>
      </c>
      <c r="AF83" s="54">
        <f t="shared" si="8"/>
        <v>0</v>
      </c>
      <c r="AG83" s="54">
        <f t="shared" si="8"/>
        <v>0</v>
      </c>
      <c r="AH83" s="54">
        <f t="shared" si="8"/>
        <v>0</v>
      </c>
      <c r="AI83" s="54">
        <f t="shared" si="8"/>
        <v>0</v>
      </c>
      <c r="AJ83" s="54">
        <f t="shared" si="8"/>
        <v>0</v>
      </c>
      <c r="AK83" s="54">
        <f t="shared" si="8"/>
        <v>0</v>
      </c>
      <c r="AL83" s="54">
        <f t="shared" si="8"/>
        <v>0</v>
      </c>
      <c r="AM83" s="54">
        <f t="shared" si="8"/>
        <v>0</v>
      </c>
      <c r="AN83" s="54">
        <f t="shared" si="8"/>
        <v>0</v>
      </c>
      <c r="AO83" s="54">
        <f t="shared" si="8"/>
        <v>0</v>
      </c>
      <c r="AP83" s="54">
        <f t="shared" si="8"/>
        <v>0</v>
      </c>
      <c r="AQ83" s="54"/>
      <c r="AR83" s="54">
        <f t="shared" si="8"/>
        <v>0</v>
      </c>
      <c r="AS83" s="50" t="s">
        <v>322</v>
      </c>
      <c r="AT83" s="66"/>
      <c r="AU83" s="37"/>
      <c r="AV83" s="37"/>
      <c r="AW83" s="37"/>
      <c r="AX83" s="37"/>
    </row>
    <row r="84" spans="1:50" ht="35.25" customHeight="1" x14ac:dyDescent="0.25">
      <c r="A84" s="67" t="s">
        <v>323</v>
      </c>
      <c r="B84" s="52" t="s">
        <v>324</v>
      </c>
      <c r="C84" s="48" t="s">
        <v>203</v>
      </c>
      <c r="D84" s="54">
        <f t="shared" si="9"/>
        <v>0</v>
      </c>
      <c r="E84" s="54">
        <f t="shared" si="9"/>
        <v>0</v>
      </c>
      <c r="F84" s="54">
        <f t="shared" si="9"/>
        <v>0</v>
      </c>
      <c r="G84" s="54">
        <f t="shared" si="8"/>
        <v>0</v>
      </c>
      <c r="H84" s="54">
        <f t="shared" si="9"/>
        <v>0</v>
      </c>
      <c r="I84" s="54">
        <f t="shared" si="8"/>
        <v>0</v>
      </c>
      <c r="J84" s="54">
        <f t="shared" si="8"/>
        <v>0</v>
      </c>
      <c r="K84" s="54">
        <f t="shared" si="8"/>
        <v>0</v>
      </c>
      <c r="L84" s="54">
        <f t="shared" si="8"/>
        <v>0</v>
      </c>
      <c r="M84" s="54">
        <f t="shared" si="8"/>
        <v>0</v>
      </c>
      <c r="N84" s="54">
        <f t="shared" si="8"/>
        <v>0</v>
      </c>
      <c r="O84" s="54">
        <f t="shared" si="8"/>
        <v>0</v>
      </c>
      <c r="P84" s="54">
        <f t="shared" si="8"/>
        <v>0</v>
      </c>
      <c r="Q84" s="54">
        <f t="shared" si="8"/>
        <v>0</v>
      </c>
      <c r="R84" s="54">
        <f t="shared" si="8"/>
        <v>0</v>
      </c>
      <c r="S84" s="54">
        <f t="shared" si="8"/>
        <v>0</v>
      </c>
      <c r="T84" s="54">
        <f t="shared" si="8"/>
        <v>0</v>
      </c>
      <c r="U84" s="54">
        <f t="shared" si="8"/>
        <v>0</v>
      </c>
      <c r="V84" s="54">
        <f t="shared" si="8"/>
        <v>0</v>
      </c>
      <c r="W84" s="54">
        <f t="shared" si="8"/>
        <v>0</v>
      </c>
      <c r="X84" s="54">
        <f t="shared" si="8"/>
        <v>0</v>
      </c>
      <c r="Y84" s="54">
        <f t="shared" si="8"/>
        <v>0</v>
      </c>
      <c r="Z84" s="54">
        <f t="shared" si="8"/>
        <v>0</v>
      </c>
      <c r="AA84" s="54">
        <f t="shared" si="8"/>
        <v>0</v>
      </c>
      <c r="AB84" s="54">
        <f t="shared" si="8"/>
        <v>0</v>
      </c>
      <c r="AC84" s="54">
        <f t="shared" si="8"/>
        <v>0</v>
      </c>
      <c r="AD84" s="54">
        <f t="shared" si="8"/>
        <v>0</v>
      </c>
      <c r="AE84" s="54">
        <f t="shared" si="8"/>
        <v>0</v>
      </c>
      <c r="AF84" s="54">
        <f t="shared" si="8"/>
        <v>0</v>
      </c>
      <c r="AG84" s="54">
        <f t="shared" si="8"/>
        <v>0</v>
      </c>
      <c r="AH84" s="54">
        <f t="shared" si="8"/>
        <v>0</v>
      </c>
      <c r="AI84" s="54">
        <f t="shared" si="8"/>
        <v>0</v>
      </c>
      <c r="AJ84" s="54">
        <f t="shared" si="8"/>
        <v>0</v>
      </c>
      <c r="AK84" s="54">
        <f t="shared" si="8"/>
        <v>0</v>
      </c>
      <c r="AL84" s="54">
        <f t="shared" si="8"/>
        <v>0</v>
      </c>
      <c r="AM84" s="54">
        <f t="shared" si="8"/>
        <v>0</v>
      </c>
      <c r="AN84" s="54">
        <f t="shared" si="8"/>
        <v>0</v>
      </c>
      <c r="AO84" s="54">
        <f t="shared" si="8"/>
        <v>0</v>
      </c>
      <c r="AP84" s="54">
        <f t="shared" si="8"/>
        <v>0</v>
      </c>
      <c r="AQ84" s="54"/>
      <c r="AR84" s="54">
        <f t="shared" si="8"/>
        <v>0</v>
      </c>
      <c r="AS84" s="50" t="s">
        <v>325</v>
      </c>
      <c r="AT84" s="66"/>
      <c r="AU84" s="37"/>
      <c r="AV84" s="37"/>
      <c r="AW84" s="37"/>
      <c r="AX84" s="37"/>
    </row>
    <row r="85" spans="1:50" ht="150" x14ac:dyDescent="0.25">
      <c r="A85" s="46" t="s">
        <v>327</v>
      </c>
      <c r="B85" s="59" t="s">
        <v>209</v>
      </c>
      <c r="C85" s="48" t="s">
        <v>203</v>
      </c>
      <c r="D85" s="54">
        <f t="shared" ref="D85:AR85" si="10">SUM(D86:D89)</f>
        <v>0</v>
      </c>
      <c r="E85" s="54">
        <f t="shared" si="10"/>
        <v>0</v>
      </c>
      <c r="F85" s="54">
        <f t="shared" si="10"/>
        <v>0</v>
      </c>
      <c r="G85" s="54">
        <f t="shared" si="10"/>
        <v>0</v>
      </c>
      <c r="H85" s="54">
        <f t="shared" si="10"/>
        <v>0</v>
      </c>
      <c r="I85" s="54">
        <f t="shared" si="10"/>
        <v>0</v>
      </c>
      <c r="J85" s="54">
        <f t="shared" si="10"/>
        <v>0</v>
      </c>
      <c r="K85" s="54">
        <f t="shared" si="10"/>
        <v>0</v>
      </c>
      <c r="L85" s="54">
        <f t="shared" si="10"/>
        <v>0</v>
      </c>
      <c r="M85" s="54">
        <f t="shared" si="10"/>
        <v>0</v>
      </c>
      <c r="N85" s="54">
        <f t="shared" si="10"/>
        <v>0</v>
      </c>
      <c r="O85" s="54">
        <f t="shared" si="10"/>
        <v>0</v>
      </c>
      <c r="P85" s="54">
        <f t="shared" si="10"/>
        <v>0</v>
      </c>
      <c r="Q85" s="54">
        <f t="shared" si="10"/>
        <v>0</v>
      </c>
      <c r="R85" s="54">
        <f t="shared" si="10"/>
        <v>0</v>
      </c>
      <c r="S85" s="54">
        <f t="shared" si="10"/>
        <v>0</v>
      </c>
      <c r="T85" s="54">
        <f t="shared" si="10"/>
        <v>0</v>
      </c>
      <c r="U85" s="54">
        <f t="shared" si="10"/>
        <v>0</v>
      </c>
      <c r="V85" s="54">
        <f t="shared" si="10"/>
        <v>0</v>
      </c>
      <c r="W85" s="54">
        <f t="shared" si="10"/>
        <v>0</v>
      </c>
      <c r="X85" s="54">
        <f t="shared" si="10"/>
        <v>0</v>
      </c>
      <c r="Y85" s="54">
        <f t="shared" si="10"/>
        <v>0</v>
      </c>
      <c r="Z85" s="54">
        <f t="shared" si="10"/>
        <v>0</v>
      </c>
      <c r="AA85" s="54">
        <f t="shared" si="10"/>
        <v>0</v>
      </c>
      <c r="AB85" s="54">
        <f t="shared" si="10"/>
        <v>0</v>
      </c>
      <c r="AC85" s="54">
        <f t="shared" si="10"/>
        <v>0</v>
      </c>
      <c r="AD85" s="54">
        <f t="shared" si="10"/>
        <v>0</v>
      </c>
      <c r="AE85" s="54">
        <f t="shared" si="10"/>
        <v>0</v>
      </c>
      <c r="AF85" s="54">
        <f t="shared" si="10"/>
        <v>0</v>
      </c>
      <c r="AG85" s="54">
        <f t="shared" si="10"/>
        <v>0</v>
      </c>
      <c r="AH85" s="54">
        <f t="shared" si="10"/>
        <v>0</v>
      </c>
      <c r="AI85" s="54">
        <f t="shared" si="10"/>
        <v>0</v>
      </c>
      <c r="AJ85" s="54">
        <f t="shared" si="10"/>
        <v>0</v>
      </c>
      <c r="AK85" s="54">
        <f t="shared" si="10"/>
        <v>0</v>
      </c>
      <c r="AL85" s="54">
        <f t="shared" si="10"/>
        <v>0</v>
      </c>
      <c r="AM85" s="54">
        <f t="shared" si="10"/>
        <v>0</v>
      </c>
      <c r="AN85" s="54">
        <f t="shared" si="10"/>
        <v>0</v>
      </c>
      <c r="AO85" s="54">
        <f t="shared" si="10"/>
        <v>0</v>
      </c>
      <c r="AP85" s="54">
        <f t="shared" si="10"/>
        <v>0</v>
      </c>
      <c r="AQ85" s="54"/>
      <c r="AR85" s="54">
        <f t="shared" si="10"/>
        <v>0</v>
      </c>
      <c r="AS85" s="68" t="s">
        <v>326</v>
      </c>
      <c r="AT85" s="66"/>
      <c r="AU85" s="37"/>
      <c r="AV85" s="37"/>
      <c r="AW85" s="37"/>
      <c r="AX85" s="37"/>
    </row>
    <row r="86" spans="1:50" x14ac:dyDescent="0.25">
      <c r="A86" s="67" t="s">
        <v>328</v>
      </c>
      <c r="B86" s="52" t="s">
        <v>315</v>
      </c>
      <c r="C86" s="48" t="s">
        <v>203</v>
      </c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50"/>
      <c r="AT86" s="66"/>
      <c r="AU86" s="37"/>
      <c r="AV86" s="37"/>
      <c r="AW86" s="37"/>
      <c r="AX86" s="37"/>
    </row>
    <row r="87" spans="1:50" x14ac:dyDescent="0.25">
      <c r="A87" s="67" t="s">
        <v>329</v>
      </c>
      <c r="B87" s="52" t="s">
        <v>318</v>
      </c>
      <c r="C87" s="48" t="s">
        <v>203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50"/>
      <c r="AT87" s="66"/>
      <c r="AU87" s="37"/>
      <c r="AV87" s="37"/>
      <c r="AW87" s="37"/>
      <c r="AX87" s="37"/>
    </row>
    <row r="88" spans="1:50" x14ac:dyDescent="0.25">
      <c r="A88" s="67" t="s">
        <v>330</v>
      </c>
      <c r="B88" s="52" t="s">
        <v>321</v>
      </c>
      <c r="C88" s="48" t="s">
        <v>203</v>
      </c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50"/>
      <c r="AT88" s="66"/>
      <c r="AU88" s="37"/>
      <c r="AV88" s="37"/>
      <c r="AW88" s="37"/>
      <c r="AX88" s="37"/>
    </row>
    <row r="89" spans="1:50" x14ac:dyDescent="0.25">
      <c r="A89" s="67" t="s">
        <v>331</v>
      </c>
      <c r="B89" s="52" t="s">
        <v>324</v>
      </c>
      <c r="C89" s="48" t="s">
        <v>203</v>
      </c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50"/>
      <c r="AT89" s="66"/>
      <c r="AU89" s="37"/>
      <c r="AV89" s="37"/>
      <c r="AW89" s="37"/>
      <c r="AX89" s="37"/>
    </row>
    <row r="92" spans="1:50" ht="15" customHeight="1" x14ac:dyDescent="0.25">
      <c r="A92" s="75">
        <v>1</v>
      </c>
      <c r="B92" s="195" t="s">
        <v>335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</row>
    <row r="93" spans="1:50" ht="15" customHeight="1" x14ac:dyDescent="0.25">
      <c r="B93" s="195" t="s">
        <v>336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</row>
    <row r="94" spans="1:50" ht="15" customHeight="1" x14ac:dyDescent="0.25">
      <c r="A94" s="76">
        <v>2</v>
      </c>
      <c r="B94" s="196" t="s">
        <v>337</v>
      </c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</row>
    <row r="95" spans="1:50" ht="18" x14ac:dyDescent="0.25">
      <c r="A95" s="76">
        <v>3</v>
      </c>
      <c r="B95" s="33" t="s">
        <v>386</v>
      </c>
    </row>
  </sheetData>
  <mergeCells count="10">
    <mergeCell ref="AS16:AS29"/>
    <mergeCell ref="B92:AS92"/>
    <mergeCell ref="B93:AS93"/>
    <mergeCell ref="B94:AS94"/>
    <mergeCell ref="A2:AS2"/>
    <mergeCell ref="A3:AS3"/>
    <mergeCell ref="A4:AS4"/>
    <mergeCell ref="Z6:AB6"/>
    <mergeCell ref="AH6:AJ6"/>
    <mergeCell ref="AK6:AM6"/>
  </mergeCells>
  <phoneticPr fontId="28" type="noConversion"/>
  <dataValidations count="8">
    <dataValidation type="decimal" allowBlank="1" showInputMessage="1" showErrorMessage="1" error="Введите значение от 0 до 100%" sqref="D50:AR51 D47:AR48 E44:AR45 D41:AR42 E68:AR69 E65:AR66 D53:AR54 D59:AR60 D56:AR57 E62:AR63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D44:D45 D68:D69 D62:D63 D65:D66 D19:AR19 D17:AR17 D86:AR89 D35:AR36 D38:AR39 D32:AR33 D71:AR72 D77:AR78 D21:AR21 D74:AR75 D23:AR23 D25:AR25 D27:AR27 D29:AR29">
      <formula1>0</formula1>
      <formula2>9.99999999999999E+23</formula2>
    </dataValidation>
    <dataValidation type="list" operator="lessThanOrEqual" allowBlank="1" showInputMessage="1" showErrorMessage="1" errorTitle="Ошибка" error="Выберите значение из списка!" prompt="Укажите источник финансирования" sqref="B85 B17">
      <formula1>source_of_funding</formula1>
    </dataValidation>
    <dataValidation type="whole" allowBlank="1" showInputMessage="1" showErrorMessage="1" errorTitle="Ошибка" error="Введите год с 2000 по 2030!" prompt="Укажите год реализации инвестиционной программы/мероприятия" sqref="B16 B18 B20 B22 B24 B26 B28">
      <formula1>2000</formula1>
      <formula2>2030</formula2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 D13:AR14"/>
    <dataValidation type="textLength" operator="lessThanOrEqual" allowBlank="1" showInputMessage="1" showErrorMessage="1" errorTitle="Ошибка" error="Допускается ввод не более 900 символов!" sqref="D11:D12 D7:AR7">
      <formula1>900</formula1>
    </dataValidation>
    <dataValidation type="list" operator="lessThanOrEqual" allowBlank="1" showInputMessage="1" showErrorMessage="1" errorTitle="Ошибка" error="Выберите значение из списка!" sqref="B19 B21 B23 B25 B27 B29">
      <formula1>source_of_funding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1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5"/>
  <sheetViews>
    <sheetView zoomScale="80" zoomScaleNormal="80"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A2" sqref="A2:AS2"/>
    </sheetView>
  </sheetViews>
  <sheetFormatPr defaultRowHeight="15" x14ac:dyDescent="0.25"/>
  <cols>
    <col min="1" max="1" width="11" style="33" customWidth="1"/>
    <col min="2" max="2" width="33.140625" style="33" customWidth="1"/>
    <col min="3" max="3" width="9.7109375" style="33" customWidth="1"/>
    <col min="4" max="4" width="25.28515625" style="33" customWidth="1"/>
    <col min="5" max="24" width="23.42578125" style="33" customWidth="1"/>
    <col min="25" max="25" width="29" style="33" customWidth="1"/>
    <col min="26" max="31" width="23.42578125" style="33" customWidth="1"/>
    <col min="32" max="32" width="26.85546875" style="33" customWidth="1"/>
    <col min="33" max="39" width="23.42578125" style="33" customWidth="1"/>
    <col min="40" max="40" width="30" style="33" customWidth="1"/>
    <col min="41" max="44" width="23.42578125" style="33" customWidth="1"/>
    <col min="45" max="45" width="63.140625" style="33" customWidth="1"/>
    <col min="46" max="16384" width="9.140625" style="33"/>
  </cols>
  <sheetData>
    <row r="1" spans="1:50" x14ac:dyDescent="0.25">
      <c r="AS1" s="36" t="s">
        <v>332</v>
      </c>
    </row>
    <row r="2" spans="1:50" ht="17.25" x14ac:dyDescent="0.25">
      <c r="A2" s="192" t="s">
        <v>338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</row>
    <row r="3" spans="1:50" ht="15" customHeight="1" x14ac:dyDescent="0.25">
      <c r="A3" s="193" t="s">
        <v>333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37"/>
      <c r="AU3" s="37"/>
      <c r="AV3" s="37"/>
      <c r="AW3" s="37"/>
      <c r="AX3" s="37"/>
    </row>
    <row r="4" spans="1:50" ht="15" customHeight="1" x14ac:dyDescent="0.25">
      <c r="A4" s="189" t="s">
        <v>334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37"/>
      <c r="AU4" s="37"/>
      <c r="AV4" s="37"/>
      <c r="AW4" s="37"/>
      <c r="AX4" s="37"/>
    </row>
    <row r="5" spans="1:50" ht="45" x14ac:dyDescent="0.25">
      <c r="A5" s="38" t="s">
        <v>131</v>
      </c>
      <c r="B5" s="39" t="s">
        <v>132</v>
      </c>
      <c r="C5" s="39" t="s">
        <v>133</v>
      </c>
      <c r="D5" s="40" t="s">
        <v>134</v>
      </c>
      <c r="E5" s="40" t="s">
        <v>339</v>
      </c>
      <c r="F5" s="40" t="s">
        <v>339</v>
      </c>
      <c r="G5" s="40" t="s">
        <v>339</v>
      </c>
      <c r="H5" s="40" t="s">
        <v>339</v>
      </c>
      <c r="I5" s="40" t="s">
        <v>339</v>
      </c>
      <c r="J5" s="40" t="s">
        <v>339</v>
      </c>
      <c r="K5" s="40" t="s">
        <v>339</v>
      </c>
      <c r="L5" s="40" t="s">
        <v>339</v>
      </c>
      <c r="M5" s="40" t="s">
        <v>339</v>
      </c>
      <c r="N5" s="40" t="s">
        <v>339</v>
      </c>
      <c r="O5" s="40" t="s">
        <v>339</v>
      </c>
      <c r="P5" s="40" t="s">
        <v>339</v>
      </c>
      <c r="Q5" s="40" t="s">
        <v>339</v>
      </c>
      <c r="R5" s="40" t="s">
        <v>339</v>
      </c>
      <c r="S5" s="40" t="s">
        <v>339</v>
      </c>
      <c r="T5" s="40" t="s">
        <v>339</v>
      </c>
      <c r="U5" s="40" t="s">
        <v>339</v>
      </c>
      <c r="V5" s="40" t="s">
        <v>339</v>
      </c>
      <c r="W5" s="40" t="s">
        <v>339</v>
      </c>
      <c r="X5" s="40" t="s">
        <v>339</v>
      </c>
      <c r="Y5" s="40" t="s">
        <v>339</v>
      </c>
      <c r="Z5" s="40" t="s">
        <v>339</v>
      </c>
      <c r="AA5" s="40" t="s">
        <v>339</v>
      </c>
      <c r="AB5" s="40" t="s">
        <v>339</v>
      </c>
      <c r="AC5" s="40" t="s">
        <v>339</v>
      </c>
      <c r="AD5" s="40" t="s">
        <v>339</v>
      </c>
      <c r="AE5" s="40" t="s">
        <v>339</v>
      </c>
      <c r="AF5" s="40" t="s">
        <v>339</v>
      </c>
      <c r="AG5" s="40" t="s">
        <v>339</v>
      </c>
      <c r="AH5" s="40" t="s">
        <v>339</v>
      </c>
      <c r="AI5" s="40" t="s">
        <v>339</v>
      </c>
      <c r="AJ5" s="40" t="s">
        <v>339</v>
      </c>
      <c r="AK5" s="40" t="s">
        <v>339</v>
      </c>
      <c r="AL5" s="40" t="s">
        <v>339</v>
      </c>
      <c r="AM5" s="40" t="s">
        <v>339</v>
      </c>
      <c r="AN5" s="40" t="s">
        <v>339</v>
      </c>
      <c r="AO5" s="40" t="s">
        <v>339</v>
      </c>
      <c r="AP5" s="40" t="s">
        <v>339</v>
      </c>
      <c r="AQ5" s="40" t="s">
        <v>339</v>
      </c>
      <c r="AR5" s="40" t="s">
        <v>339</v>
      </c>
      <c r="AS5" s="38" t="s">
        <v>130</v>
      </c>
      <c r="AT5" s="41"/>
      <c r="AU5" s="37"/>
      <c r="AV5" s="37"/>
      <c r="AW5" s="37"/>
      <c r="AX5" s="37"/>
    </row>
    <row r="6" spans="1:50" x14ac:dyDescent="0.25">
      <c r="A6" s="42" t="s">
        <v>135</v>
      </c>
      <c r="B6" s="43" t="s">
        <v>136</v>
      </c>
      <c r="C6" s="43" t="s">
        <v>137</v>
      </c>
      <c r="D6" s="43" t="s">
        <v>138</v>
      </c>
      <c r="E6" s="44" t="s">
        <v>139</v>
      </c>
      <c r="F6" s="44" t="s">
        <v>140</v>
      </c>
      <c r="G6" s="44" t="s">
        <v>141</v>
      </c>
      <c r="H6" s="44" t="s">
        <v>142</v>
      </c>
      <c r="I6" s="44" t="s">
        <v>143</v>
      </c>
      <c r="J6" s="44" t="s">
        <v>144</v>
      </c>
      <c r="K6" s="44" t="s">
        <v>145</v>
      </c>
      <c r="L6" s="44" t="s">
        <v>146</v>
      </c>
      <c r="M6" s="44" t="s">
        <v>147</v>
      </c>
      <c r="N6" s="44" t="s">
        <v>148</v>
      </c>
      <c r="O6" s="44" t="s">
        <v>149</v>
      </c>
      <c r="P6" s="44" t="s">
        <v>150</v>
      </c>
      <c r="Q6" s="44" t="s">
        <v>151</v>
      </c>
      <c r="R6" s="44" t="s">
        <v>152</v>
      </c>
      <c r="S6" s="44" t="s">
        <v>153</v>
      </c>
      <c r="T6" s="44" t="s">
        <v>154</v>
      </c>
      <c r="U6" s="44" t="s">
        <v>155</v>
      </c>
      <c r="V6" s="44" t="s">
        <v>156</v>
      </c>
      <c r="W6" s="44" t="s">
        <v>157</v>
      </c>
      <c r="X6" s="44" t="s">
        <v>158</v>
      </c>
      <c r="Y6" s="44" t="s">
        <v>159</v>
      </c>
      <c r="Z6" s="197" t="s">
        <v>160</v>
      </c>
      <c r="AA6" s="198"/>
      <c r="AB6" s="199"/>
      <c r="AC6" s="44" t="s">
        <v>161</v>
      </c>
      <c r="AD6" s="44" t="s">
        <v>162</v>
      </c>
      <c r="AE6" s="44" t="s">
        <v>361</v>
      </c>
      <c r="AF6" s="44" t="s">
        <v>362</v>
      </c>
      <c r="AG6" s="44" t="s">
        <v>363</v>
      </c>
      <c r="AH6" s="197" t="s">
        <v>364</v>
      </c>
      <c r="AI6" s="198"/>
      <c r="AJ6" s="199"/>
      <c r="AK6" s="197" t="s">
        <v>371</v>
      </c>
      <c r="AL6" s="198"/>
      <c r="AM6" s="199"/>
      <c r="AN6" s="44" t="s">
        <v>362</v>
      </c>
      <c r="AO6" s="44" t="s">
        <v>363</v>
      </c>
      <c r="AP6" s="44" t="s">
        <v>364</v>
      </c>
      <c r="AQ6" s="44" t="s">
        <v>371</v>
      </c>
      <c r="AR6" s="44" t="s">
        <v>393</v>
      </c>
      <c r="AS6" s="45"/>
      <c r="AT6" s="41"/>
      <c r="AU6" s="37"/>
      <c r="AV6" s="37"/>
      <c r="AW6" s="37"/>
      <c r="AX6" s="37"/>
    </row>
    <row r="7" spans="1:50" ht="132.75" customHeight="1" x14ac:dyDescent="0.25">
      <c r="A7" s="46">
        <v>1</v>
      </c>
      <c r="B7" s="47" t="s">
        <v>163</v>
      </c>
      <c r="C7" s="48" t="s">
        <v>164</v>
      </c>
      <c r="D7" s="49" t="s">
        <v>389</v>
      </c>
      <c r="E7" s="49" t="s">
        <v>380</v>
      </c>
      <c r="F7" s="49" t="s">
        <v>98</v>
      </c>
      <c r="G7" s="49" t="s">
        <v>341</v>
      </c>
      <c r="H7" s="49" t="s">
        <v>381</v>
      </c>
      <c r="I7" s="49" t="s">
        <v>342</v>
      </c>
      <c r="J7" s="49" t="s">
        <v>343</v>
      </c>
      <c r="K7" s="49" t="s">
        <v>344</v>
      </c>
      <c r="L7" s="49" t="s">
        <v>345</v>
      </c>
      <c r="M7" s="49" t="s">
        <v>346</v>
      </c>
      <c r="N7" s="49" t="s">
        <v>382</v>
      </c>
      <c r="O7" s="49" t="s">
        <v>391</v>
      </c>
      <c r="P7" s="49" t="s">
        <v>384</v>
      </c>
      <c r="Q7" s="49" t="s">
        <v>347</v>
      </c>
      <c r="R7" s="49" t="s">
        <v>348</v>
      </c>
      <c r="S7" s="49" t="s">
        <v>349</v>
      </c>
      <c r="T7" s="49" t="s">
        <v>350</v>
      </c>
      <c r="U7" s="49" t="s">
        <v>351</v>
      </c>
      <c r="V7" s="49" t="s">
        <v>352</v>
      </c>
      <c r="W7" s="49" t="s">
        <v>353</v>
      </c>
      <c r="X7" s="49" t="s">
        <v>385</v>
      </c>
      <c r="Y7" s="49" t="s">
        <v>167</v>
      </c>
      <c r="Z7" s="49" t="s">
        <v>379</v>
      </c>
      <c r="AA7" s="49" t="s">
        <v>354</v>
      </c>
      <c r="AB7" s="49" t="s">
        <v>355</v>
      </c>
      <c r="AC7" s="49" t="s">
        <v>378</v>
      </c>
      <c r="AD7" s="49" t="s">
        <v>377</v>
      </c>
      <c r="AE7" s="49" t="s">
        <v>356</v>
      </c>
      <c r="AF7" s="49" t="s">
        <v>357</v>
      </c>
      <c r="AG7" s="49" t="s">
        <v>376</v>
      </c>
      <c r="AH7" s="49" t="s">
        <v>367</v>
      </c>
      <c r="AI7" s="49" t="s">
        <v>365</v>
      </c>
      <c r="AJ7" s="49" t="s">
        <v>366</v>
      </c>
      <c r="AK7" s="49" t="s">
        <v>368</v>
      </c>
      <c r="AL7" s="49" t="s">
        <v>369</v>
      </c>
      <c r="AM7" s="49" t="s">
        <v>370</v>
      </c>
      <c r="AN7" s="49" t="s">
        <v>358</v>
      </c>
      <c r="AO7" s="49" t="s">
        <v>359</v>
      </c>
      <c r="AP7" s="49" t="s">
        <v>113</v>
      </c>
      <c r="AQ7" s="49" t="s">
        <v>69</v>
      </c>
      <c r="AR7" s="49" t="s">
        <v>392</v>
      </c>
      <c r="AS7" s="50"/>
      <c r="AT7" s="51"/>
      <c r="AU7" s="37"/>
      <c r="AV7" s="37"/>
      <c r="AW7" s="37"/>
      <c r="AX7" s="37"/>
    </row>
    <row r="8" spans="1:50" ht="30" x14ac:dyDescent="0.25">
      <c r="A8" s="46">
        <v>2</v>
      </c>
      <c r="B8" s="52" t="s">
        <v>2</v>
      </c>
      <c r="C8" s="48" t="s">
        <v>164</v>
      </c>
      <c r="D8" s="34" t="s">
        <v>171</v>
      </c>
      <c r="E8" s="48" t="s">
        <v>164</v>
      </c>
      <c r="F8" s="48" t="s">
        <v>164</v>
      </c>
      <c r="G8" s="48" t="s">
        <v>164</v>
      </c>
      <c r="H8" s="48" t="s">
        <v>164</v>
      </c>
      <c r="I8" s="48" t="s">
        <v>164</v>
      </c>
      <c r="J8" s="48" t="s">
        <v>164</v>
      </c>
      <c r="K8" s="48" t="s">
        <v>164</v>
      </c>
      <c r="L8" s="48" t="s">
        <v>164</v>
      </c>
      <c r="M8" s="48" t="s">
        <v>164</v>
      </c>
      <c r="N8" s="48" t="s">
        <v>164</v>
      </c>
      <c r="O8" s="48" t="s">
        <v>164</v>
      </c>
      <c r="P8" s="48" t="s">
        <v>164</v>
      </c>
      <c r="Q8" s="48" t="s">
        <v>164</v>
      </c>
      <c r="R8" s="48" t="s">
        <v>164</v>
      </c>
      <c r="S8" s="48" t="s">
        <v>164</v>
      </c>
      <c r="T8" s="48" t="s">
        <v>164</v>
      </c>
      <c r="U8" s="48" t="s">
        <v>164</v>
      </c>
      <c r="V8" s="48" t="s">
        <v>164</v>
      </c>
      <c r="W8" s="48" t="s">
        <v>164</v>
      </c>
      <c r="X8" s="48" t="s">
        <v>164</v>
      </c>
      <c r="Y8" s="48" t="s">
        <v>164</v>
      </c>
      <c r="Z8" s="48" t="s">
        <v>164</v>
      </c>
      <c r="AA8" s="48" t="s">
        <v>164</v>
      </c>
      <c r="AB8" s="48" t="s">
        <v>164</v>
      </c>
      <c r="AC8" s="48" t="s">
        <v>164</v>
      </c>
      <c r="AD8" s="48" t="s">
        <v>164</v>
      </c>
      <c r="AE8" s="48" t="s">
        <v>164</v>
      </c>
      <c r="AF8" s="48" t="s">
        <v>164</v>
      </c>
      <c r="AG8" s="48" t="s">
        <v>164</v>
      </c>
      <c r="AH8" s="48" t="s">
        <v>164</v>
      </c>
      <c r="AI8" s="48" t="s">
        <v>164</v>
      </c>
      <c r="AJ8" s="48" t="s">
        <v>164</v>
      </c>
      <c r="AK8" s="48" t="s">
        <v>164</v>
      </c>
      <c r="AL8" s="48" t="s">
        <v>164</v>
      </c>
      <c r="AM8" s="48" t="s">
        <v>164</v>
      </c>
      <c r="AN8" s="48" t="s">
        <v>164</v>
      </c>
      <c r="AO8" s="48" t="s">
        <v>164</v>
      </c>
      <c r="AP8" s="48" t="s">
        <v>164</v>
      </c>
      <c r="AQ8" s="48" t="s">
        <v>164</v>
      </c>
      <c r="AR8" s="48" t="s">
        <v>164</v>
      </c>
      <c r="AS8" s="50" t="s">
        <v>172</v>
      </c>
      <c r="AT8" s="51"/>
      <c r="AU8" s="37"/>
      <c r="AV8" s="37"/>
      <c r="AW8" s="37"/>
      <c r="AX8" s="37"/>
    </row>
    <row r="9" spans="1:50" ht="30" x14ac:dyDescent="0.25">
      <c r="A9" s="46" t="s">
        <v>173</v>
      </c>
      <c r="B9" s="52" t="s">
        <v>174</v>
      </c>
      <c r="C9" s="48" t="s">
        <v>164</v>
      </c>
      <c r="D9" s="35" t="s">
        <v>398</v>
      </c>
      <c r="E9" s="48" t="s">
        <v>164</v>
      </c>
      <c r="F9" s="48" t="s">
        <v>164</v>
      </c>
      <c r="G9" s="48" t="s">
        <v>164</v>
      </c>
      <c r="H9" s="48" t="s">
        <v>164</v>
      </c>
      <c r="I9" s="48" t="s">
        <v>164</v>
      </c>
      <c r="J9" s="48" t="s">
        <v>164</v>
      </c>
      <c r="K9" s="48" t="s">
        <v>164</v>
      </c>
      <c r="L9" s="48" t="s">
        <v>164</v>
      </c>
      <c r="M9" s="48" t="s">
        <v>164</v>
      </c>
      <c r="N9" s="48" t="s">
        <v>164</v>
      </c>
      <c r="O9" s="48" t="s">
        <v>164</v>
      </c>
      <c r="P9" s="48" t="s">
        <v>164</v>
      </c>
      <c r="Q9" s="48" t="s">
        <v>164</v>
      </c>
      <c r="R9" s="48" t="s">
        <v>164</v>
      </c>
      <c r="S9" s="48" t="s">
        <v>164</v>
      </c>
      <c r="T9" s="48" t="s">
        <v>164</v>
      </c>
      <c r="U9" s="48" t="s">
        <v>164</v>
      </c>
      <c r="V9" s="48" t="s">
        <v>164</v>
      </c>
      <c r="W9" s="48" t="s">
        <v>164</v>
      </c>
      <c r="X9" s="48" t="s">
        <v>164</v>
      </c>
      <c r="Y9" s="48" t="s">
        <v>164</v>
      </c>
      <c r="Z9" s="48" t="s">
        <v>164</v>
      </c>
      <c r="AA9" s="48" t="s">
        <v>164</v>
      </c>
      <c r="AB9" s="48" t="s">
        <v>164</v>
      </c>
      <c r="AC9" s="48" t="s">
        <v>164</v>
      </c>
      <c r="AD9" s="48" t="s">
        <v>164</v>
      </c>
      <c r="AE9" s="48" t="s">
        <v>164</v>
      </c>
      <c r="AF9" s="48" t="s">
        <v>164</v>
      </c>
      <c r="AG9" s="48" t="s">
        <v>164</v>
      </c>
      <c r="AH9" s="48" t="s">
        <v>164</v>
      </c>
      <c r="AI9" s="48" t="s">
        <v>164</v>
      </c>
      <c r="AJ9" s="48" t="s">
        <v>164</v>
      </c>
      <c r="AK9" s="48" t="s">
        <v>164</v>
      </c>
      <c r="AL9" s="48" t="s">
        <v>164</v>
      </c>
      <c r="AM9" s="48" t="s">
        <v>164</v>
      </c>
      <c r="AN9" s="48" t="s">
        <v>164</v>
      </c>
      <c r="AO9" s="48" t="s">
        <v>164</v>
      </c>
      <c r="AP9" s="48" t="s">
        <v>164</v>
      </c>
      <c r="AQ9" s="48" t="s">
        <v>164</v>
      </c>
      <c r="AR9" s="48" t="s">
        <v>164</v>
      </c>
      <c r="AS9" s="50" t="s">
        <v>176</v>
      </c>
      <c r="AT9" s="51"/>
      <c r="AU9" s="37"/>
      <c r="AV9" s="37"/>
      <c r="AW9" s="37"/>
      <c r="AX9" s="37"/>
    </row>
    <row r="10" spans="1:50" ht="90" x14ac:dyDescent="0.25">
      <c r="A10" s="46" t="s">
        <v>137</v>
      </c>
      <c r="B10" s="52" t="s">
        <v>177</v>
      </c>
      <c r="C10" s="48" t="s">
        <v>164</v>
      </c>
      <c r="D10" s="53" t="s">
        <v>178</v>
      </c>
      <c r="E10" s="48" t="s">
        <v>164</v>
      </c>
      <c r="F10" s="48" t="s">
        <v>164</v>
      </c>
      <c r="G10" s="48" t="s">
        <v>164</v>
      </c>
      <c r="H10" s="48" t="s">
        <v>164</v>
      </c>
      <c r="I10" s="48" t="s">
        <v>164</v>
      </c>
      <c r="J10" s="48" t="s">
        <v>164</v>
      </c>
      <c r="K10" s="48" t="s">
        <v>164</v>
      </c>
      <c r="L10" s="48" t="s">
        <v>164</v>
      </c>
      <c r="M10" s="48" t="s">
        <v>164</v>
      </c>
      <c r="N10" s="48" t="s">
        <v>164</v>
      </c>
      <c r="O10" s="48" t="s">
        <v>164</v>
      </c>
      <c r="P10" s="48" t="s">
        <v>164</v>
      </c>
      <c r="Q10" s="48" t="s">
        <v>164</v>
      </c>
      <c r="R10" s="48" t="s">
        <v>164</v>
      </c>
      <c r="S10" s="48" t="s">
        <v>164</v>
      </c>
      <c r="T10" s="48" t="s">
        <v>164</v>
      </c>
      <c r="U10" s="48" t="s">
        <v>164</v>
      </c>
      <c r="V10" s="48" t="s">
        <v>164</v>
      </c>
      <c r="W10" s="48" t="s">
        <v>164</v>
      </c>
      <c r="X10" s="48" t="s">
        <v>164</v>
      </c>
      <c r="Y10" s="48" t="s">
        <v>164</v>
      </c>
      <c r="Z10" s="48" t="s">
        <v>164</v>
      </c>
      <c r="AA10" s="48" t="s">
        <v>164</v>
      </c>
      <c r="AB10" s="48" t="s">
        <v>164</v>
      </c>
      <c r="AC10" s="48" t="s">
        <v>164</v>
      </c>
      <c r="AD10" s="48" t="s">
        <v>164</v>
      </c>
      <c r="AE10" s="48" t="s">
        <v>164</v>
      </c>
      <c r="AF10" s="48" t="s">
        <v>164</v>
      </c>
      <c r="AG10" s="48" t="s">
        <v>164</v>
      </c>
      <c r="AH10" s="48" t="s">
        <v>164</v>
      </c>
      <c r="AI10" s="48" t="s">
        <v>164</v>
      </c>
      <c r="AJ10" s="48" t="s">
        <v>164</v>
      </c>
      <c r="AK10" s="48" t="s">
        <v>164</v>
      </c>
      <c r="AL10" s="48" t="s">
        <v>164</v>
      </c>
      <c r="AM10" s="48" t="s">
        <v>164</v>
      </c>
      <c r="AN10" s="48" t="s">
        <v>164</v>
      </c>
      <c r="AO10" s="48" t="s">
        <v>164</v>
      </c>
      <c r="AP10" s="48" t="s">
        <v>164</v>
      </c>
      <c r="AQ10" s="48" t="s">
        <v>164</v>
      </c>
      <c r="AR10" s="48" t="s">
        <v>164</v>
      </c>
      <c r="AS10" s="50" t="s">
        <v>179</v>
      </c>
      <c r="AT10" s="51"/>
      <c r="AU10" s="37"/>
      <c r="AV10" s="37"/>
      <c r="AW10" s="37"/>
      <c r="AX10" s="37"/>
    </row>
    <row r="11" spans="1:50" ht="45" x14ac:dyDescent="0.25">
      <c r="A11" s="46" t="s">
        <v>138</v>
      </c>
      <c r="B11" s="52" t="s">
        <v>180</v>
      </c>
      <c r="C11" s="48" t="s">
        <v>164</v>
      </c>
      <c r="D11" s="49" t="s">
        <v>27</v>
      </c>
      <c r="E11" s="48" t="s">
        <v>164</v>
      </c>
      <c r="F11" s="48" t="s">
        <v>164</v>
      </c>
      <c r="G11" s="48" t="s">
        <v>164</v>
      </c>
      <c r="H11" s="48" t="s">
        <v>164</v>
      </c>
      <c r="I11" s="48" t="s">
        <v>164</v>
      </c>
      <c r="J11" s="48" t="s">
        <v>164</v>
      </c>
      <c r="K11" s="48" t="s">
        <v>164</v>
      </c>
      <c r="L11" s="48" t="s">
        <v>164</v>
      </c>
      <c r="M11" s="48" t="s">
        <v>164</v>
      </c>
      <c r="N11" s="48" t="s">
        <v>164</v>
      </c>
      <c r="O11" s="48" t="s">
        <v>164</v>
      </c>
      <c r="P11" s="48" t="s">
        <v>164</v>
      </c>
      <c r="Q11" s="48" t="s">
        <v>164</v>
      </c>
      <c r="R11" s="48" t="s">
        <v>164</v>
      </c>
      <c r="S11" s="48" t="s">
        <v>164</v>
      </c>
      <c r="T11" s="48" t="s">
        <v>164</v>
      </c>
      <c r="U11" s="48" t="s">
        <v>164</v>
      </c>
      <c r="V11" s="48" t="s">
        <v>164</v>
      </c>
      <c r="W11" s="48" t="s">
        <v>164</v>
      </c>
      <c r="X11" s="48" t="s">
        <v>164</v>
      </c>
      <c r="Y11" s="48" t="s">
        <v>164</v>
      </c>
      <c r="Z11" s="48" t="s">
        <v>164</v>
      </c>
      <c r="AA11" s="48" t="s">
        <v>164</v>
      </c>
      <c r="AB11" s="48" t="s">
        <v>164</v>
      </c>
      <c r="AC11" s="48" t="s">
        <v>164</v>
      </c>
      <c r="AD11" s="48" t="s">
        <v>164</v>
      </c>
      <c r="AE11" s="48" t="s">
        <v>164</v>
      </c>
      <c r="AF11" s="48" t="s">
        <v>164</v>
      </c>
      <c r="AG11" s="48" t="s">
        <v>164</v>
      </c>
      <c r="AH11" s="48" t="s">
        <v>164</v>
      </c>
      <c r="AI11" s="48" t="s">
        <v>164</v>
      </c>
      <c r="AJ11" s="48" t="s">
        <v>164</v>
      </c>
      <c r="AK11" s="48" t="s">
        <v>164</v>
      </c>
      <c r="AL11" s="48" t="s">
        <v>164</v>
      </c>
      <c r="AM11" s="48" t="s">
        <v>164</v>
      </c>
      <c r="AN11" s="48" t="s">
        <v>164</v>
      </c>
      <c r="AO11" s="48" t="s">
        <v>164</v>
      </c>
      <c r="AP11" s="48" t="s">
        <v>164</v>
      </c>
      <c r="AQ11" s="48" t="s">
        <v>164</v>
      </c>
      <c r="AR11" s="48" t="s">
        <v>164</v>
      </c>
      <c r="AS11" s="50" t="s">
        <v>181</v>
      </c>
      <c r="AT11" s="51"/>
      <c r="AU11" s="37"/>
      <c r="AV11" s="37"/>
      <c r="AW11" s="37"/>
      <c r="AX11" s="37"/>
    </row>
    <row r="12" spans="1:50" ht="45" x14ac:dyDescent="0.25">
      <c r="A12" s="46" t="s">
        <v>182</v>
      </c>
      <c r="B12" s="52" t="s">
        <v>5</v>
      </c>
      <c r="C12" s="48" t="s">
        <v>164</v>
      </c>
      <c r="D12" s="49" t="s">
        <v>23</v>
      </c>
      <c r="E12" s="48" t="s">
        <v>164</v>
      </c>
      <c r="F12" s="48" t="s">
        <v>164</v>
      </c>
      <c r="G12" s="48" t="s">
        <v>164</v>
      </c>
      <c r="H12" s="48" t="s">
        <v>164</v>
      </c>
      <c r="I12" s="48" t="s">
        <v>164</v>
      </c>
      <c r="J12" s="48" t="s">
        <v>164</v>
      </c>
      <c r="K12" s="48" t="s">
        <v>164</v>
      </c>
      <c r="L12" s="48" t="s">
        <v>164</v>
      </c>
      <c r="M12" s="48" t="s">
        <v>164</v>
      </c>
      <c r="N12" s="48" t="s">
        <v>164</v>
      </c>
      <c r="O12" s="48" t="s">
        <v>164</v>
      </c>
      <c r="P12" s="48" t="s">
        <v>164</v>
      </c>
      <c r="Q12" s="48" t="s">
        <v>164</v>
      </c>
      <c r="R12" s="48" t="s">
        <v>164</v>
      </c>
      <c r="S12" s="48" t="s">
        <v>164</v>
      </c>
      <c r="T12" s="48" t="s">
        <v>164</v>
      </c>
      <c r="U12" s="48" t="s">
        <v>164</v>
      </c>
      <c r="V12" s="48" t="s">
        <v>164</v>
      </c>
      <c r="W12" s="48" t="s">
        <v>164</v>
      </c>
      <c r="X12" s="48" t="s">
        <v>164</v>
      </c>
      <c r="Y12" s="48" t="s">
        <v>164</v>
      </c>
      <c r="Z12" s="48" t="s">
        <v>164</v>
      </c>
      <c r="AA12" s="48" t="s">
        <v>164</v>
      </c>
      <c r="AB12" s="48" t="s">
        <v>164</v>
      </c>
      <c r="AC12" s="48" t="s">
        <v>164</v>
      </c>
      <c r="AD12" s="48" t="s">
        <v>164</v>
      </c>
      <c r="AE12" s="48" t="s">
        <v>164</v>
      </c>
      <c r="AF12" s="48" t="s">
        <v>164</v>
      </c>
      <c r="AG12" s="48" t="s">
        <v>164</v>
      </c>
      <c r="AH12" s="48" t="s">
        <v>164</v>
      </c>
      <c r="AI12" s="48" t="s">
        <v>164</v>
      </c>
      <c r="AJ12" s="48" t="s">
        <v>164</v>
      </c>
      <c r="AK12" s="48" t="s">
        <v>164</v>
      </c>
      <c r="AL12" s="48" t="s">
        <v>164</v>
      </c>
      <c r="AM12" s="48" t="s">
        <v>164</v>
      </c>
      <c r="AN12" s="48" t="s">
        <v>164</v>
      </c>
      <c r="AO12" s="48" t="s">
        <v>164</v>
      </c>
      <c r="AP12" s="48" t="s">
        <v>164</v>
      </c>
      <c r="AQ12" s="48" t="s">
        <v>164</v>
      </c>
      <c r="AR12" s="48" t="s">
        <v>164</v>
      </c>
      <c r="AS12" s="50"/>
      <c r="AT12" s="51"/>
      <c r="AU12" s="37"/>
      <c r="AV12" s="37"/>
      <c r="AW12" s="37"/>
      <c r="AX12" s="37"/>
    </row>
    <row r="13" spans="1:50" ht="45" x14ac:dyDescent="0.25">
      <c r="A13" s="46" t="s">
        <v>183</v>
      </c>
      <c r="B13" s="52" t="s">
        <v>184</v>
      </c>
      <c r="C13" s="48" t="s">
        <v>164</v>
      </c>
      <c r="D13" s="34" t="s">
        <v>185</v>
      </c>
      <c r="E13" s="34" t="s">
        <v>185</v>
      </c>
      <c r="F13" s="34" t="s">
        <v>186</v>
      </c>
      <c r="G13" s="34" t="s">
        <v>189</v>
      </c>
      <c r="H13" s="34" t="s">
        <v>186</v>
      </c>
      <c r="I13" s="34" t="s">
        <v>189</v>
      </c>
      <c r="J13" s="34" t="s">
        <v>188</v>
      </c>
      <c r="K13" s="34" t="s">
        <v>372</v>
      </c>
      <c r="L13" s="34" t="s">
        <v>373</v>
      </c>
      <c r="M13" s="34" t="s">
        <v>374</v>
      </c>
      <c r="N13" s="34" t="s">
        <v>185</v>
      </c>
      <c r="O13" s="34" t="s">
        <v>186</v>
      </c>
      <c r="P13" s="34" t="s">
        <v>186</v>
      </c>
      <c r="Q13" s="34" t="s">
        <v>189</v>
      </c>
      <c r="R13" s="34" t="s">
        <v>188</v>
      </c>
      <c r="S13" s="34" t="s">
        <v>372</v>
      </c>
      <c r="T13" s="34" t="s">
        <v>373</v>
      </c>
      <c r="U13" s="34" t="s">
        <v>374</v>
      </c>
      <c r="V13" s="34" t="s">
        <v>186</v>
      </c>
      <c r="W13" s="34" t="s">
        <v>189</v>
      </c>
      <c r="X13" s="34" t="s">
        <v>186</v>
      </c>
      <c r="Y13" s="34" t="s">
        <v>186</v>
      </c>
      <c r="Z13" s="34" t="s">
        <v>186</v>
      </c>
      <c r="AA13" s="34" t="s">
        <v>189</v>
      </c>
      <c r="AB13" s="34" t="s">
        <v>372</v>
      </c>
      <c r="AC13" s="34" t="s">
        <v>190</v>
      </c>
      <c r="AD13" s="34" t="s">
        <v>187</v>
      </c>
      <c r="AE13" s="34" t="s">
        <v>189</v>
      </c>
      <c r="AF13" s="34" t="s">
        <v>188</v>
      </c>
      <c r="AG13" s="34" t="s">
        <v>186</v>
      </c>
      <c r="AH13" s="34" t="s">
        <v>186</v>
      </c>
      <c r="AI13" s="34" t="s">
        <v>394</v>
      </c>
      <c r="AJ13" s="34" t="s">
        <v>396</v>
      </c>
      <c r="AK13" s="34" t="s">
        <v>186</v>
      </c>
      <c r="AL13" s="34" t="s">
        <v>372</v>
      </c>
      <c r="AM13" s="34" t="s">
        <v>394</v>
      </c>
      <c r="AN13" s="34" t="s">
        <v>186</v>
      </c>
      <c r="AO13" s="34" t="s">
        <v>186</v>
      </c>
      <c r="AP13" s="34" t="s">
        <v>186</v>
      </c>
      <c r="AQ13" s="34" t="s">
        <v>373</v>
      </c>
      <c r="AR13" s="34" t="s">
        <v>187</v>
      </c>
      <c r="AS13" s="50" t="s">
        <v>191</v>
      </c>
      <c r="AT13" s="51"/>
      <c r="AU13" s="37"/>
      <c r="AV13" s="37"/>
      <c r="AW13" s="37"/>
      <c r="AX13" s="37"/>
    </row>
    <row r="14" spans="1:50" ht="45" x14ac:dyDescent="0.25">
      <c r="A14" s="46" t="s">
        <v>192</v>
      </c>
      <c r="B14" s="52" t="s">
        <v>193</v>
      </c>
      <c r="C14" s="48" t="s">
        <v>164</v>
      </c>
      <c r="D14" s="34" t="s">
        <v>360</v>
      </c>
      <c r="E14" s="34" t="s">
        <v>197</v>
      </c>
      <c r="F14" s="34" t="s">
        <v>196</v>
      </c>
      <c r="G14" s="34" t="s">
        <v>195</v>
      </c>
      <c r="H14" s="34" t="s">
        <v>196</v>
      </c>
      <c r="I14" s="34" t="s">
        <v>195</v>
      </c>
      <c r="J14" s="34" t="s">
        <v>194</v>
      </c>
      <c r="K14" s="34" t="s">
        <v>199</v>
      </c>
      <c r="L14" s="34" t="s">
        <v>197</v>
      </c>
      <c r="M14" s="34" t="s">
        <v>360</v>
      </c>
      <c r="N14" s="34" t="s">
        <v>196</v>
      </c>
      <c r="O14" s="34" t="s">
        <v>195</v>
      </c>
      <c r="P14" s="34" t="s">
        <v>196</v>
      </c>
      <c r="Q14" s="34" t="s">
        <v>195</v>
      </c>
      <c r="R14" s="34" t="s">
        <v>194</v>
      </c>
      <c r="S14" s="34" t="s">
        <v>199</v>
      </c>
      <c r="T14" s="34" t="s">
        <v>197</v>
      </c>
      <c r="U14" s="34" t="s">
        <v>360</v>
      </c>
      <c r="V14" s="34" t="s">
        <v>194</v>
      </c>
      <c r="W14" s="34" t="s">
        <v>195</v>
      </c>
      <c r="X14" s="34" t="s">
        <v>196</v>
      </c>
      <c r="Y14" s="74" t="s">
        <v>196</v>
      </c>
      <c r="Z14" s="74" t="s">
        <v>196</v>
      </c>
      <c r="AA14" s="34" t="s">
        <v>194</v>
      </c>
      <c r="AB14" s="34" t="s">
        <v>199</v>
      </c>
      <c r="AC14" s="74" t="s">
        <v>375</v>
      </c>
      <c r="AD14" s="34" t="s">
        <v>195</v>
      </c>
      <c r="AE14" s="34" t="s">
        <v>195</v>
      </c>
      <c r="AF14" s="34" t="s">
        <v>199</v>
      </c>
      <c r="AG14" s="34" t="s">
        <v>196</v>
      </c>
      <c r="AH14" s="34" t="s">
        <v>196</v>
      </c>
      <c r="AI14" s="34" t="s">
        <v>395</v>
      </c>
      <c r="AJ14" s="34" t="s">
        <v>397</v>
      </c>
      <c r="AK14" s="74" t="s">
        <v>196</v>
      </c>
      <c r="AL14" s="34" t="s">
        <v>199</v>
      </c>
      <c r="AM14" s="34" t="s">
        <v>397</v>
      </c>
      <c r="AN14" s="34" t="s">
        <v>194</v>
      </c>
      <c r="AO14" s="34" t="s">
        <v>195</v>
      </c>
      <c r="AP14" s="34" t="s">
        <v>196</v>
      </c>
      <c r="AQ14" s="34" t="s">
        <v>360</v>
      </c>
      <c r="AR14" s="34" t="s">
        <v>375</v>
      </c>
      <c r="AS14" s="50" t="s">
        <v>200</v>
      </c>
      <c r="AT14" s="51"/>
      <c r="AU14" s="37"/>
      <c r="AV14" s="37"/>
      <c r="AW14" s="37"/>
      <c r="AX14" s="37"/>
    </row>
    <row r="15" spans="1:50" ht="120" x14ac:dyDescent="0.25">
      <c r="A15" s="46" t="s">
        <v>201</v>
      </c>
      <c r="B15" s="52" t="s">
        <v>202</v>
      </c>
      <c r="C15" s="48" t="s">
        <v>203</v>
      </c>
      <c r="D15" s="70">
        <f>D16+D18+D20+D22+D24+D26+D28</f>
        <v>368433.22222432459</v>
      </c>
      <c r="E15" s="70">
        <f>E16+E18+E20+E22+E24+E26+E28</f>
        <v>97566.102096435832</v>
      </c>
      <c r="F15" s="70">
        <f t="shared" ref="F15:AR15" si="0">F16+F18+F20+F22+F24+F26+F28</f>
        <v>6696.7644821186441</v>
      </c>
      <c r="G15" s="70">
        <f t="shared" si="0"/>
        <v>66.172059087661438</v>
      </c>
      <c r="H15" s="70">
        <f t="shared" si="0"/>
        <v>3624.4470900000001</v>
      </c>
      <c r="I15" s="70">
        <f t="shared" si="0"/>
        <v>2336.1093102244554</v>
      </c>
      <c r="J15" s="70">
        <f t="shared" si="0"/>
        <v>3201.7826035740168</v>
      </c>
      <c r="K15" s="70">
        <f t="shared" si="0"/>
        <v>2506.8175566398304</v>
      </c>
      <c r="L15" s="70">
        <f t="shared" si="0"/>
        <v>3671.1153257420665</v>
      </c>
      <c r="M15" s="70">
        <f t="shared" si="0"/>
        <v>3867.6330291888798</v>
      </c>
      <c r="N15" s="70">
        <f t="shared" si="0"/>
        <v>3690.5162711864405</v>
      </c>
      <c r="O15" s="70">
        <f t="shared" si="0"/>
        <v>4782.1693382881704</v>
      </c>
      <c r="P15" s="70">
        <f t="shared" si="0"/>
        <v>4508.16201</v>
      </c>
      <c r="Q15" s="70">
        <f t="shared" si="0"/>
        <v>5267.0409030769488</v>
      </c>
      <c r="R15" s="70">
        <f t="shared" si="0"/>
        <v>7302.401313507602</v>
      </c>
      <c r="S15" s="70">
        <f t="shared" si="0"/>
        <v>13423.673224493157</v>
      </c>
      <c r="T15" s="70">
        <f t="shared" si="0"/>
        <v>2843.6810158856401</v>
      </c>
      <c r="U15" s="70">
        <f t="shared" si="0"/>
        <v>5193.9055901418642</v>
      </c>
      <c r="V15" s="70">
        <f t="shared" si="0"/>
        <v>30229.760959794534</v>
      </c>
      <c r="W15" s="70">
        <f t="shared" si="0"/>
        <v>1815.6182747321006</v>
      </c>
      <c r="X15" s="70">
        <f t="shared" si="0"/>
        <v>8426.9794348897722</v>
      </c>
      <c r="Y15" s="70">
        <f t="shared" si="0"/>
        <v>562.20731206353571</v>
      </c>
      <c r="Z15" s="70">
        <f t="shared" si="0"/>
        <v>648.10009585102023</v>
      </c>
      <c r="AA15" s="70">
        <f t="shared" si="0"/>
        <v>606.15230394636615</v>
      </c>
      <c r="AB15" s="70">
        <f t="shared" si="0"/>
        <v>11115.771820338045</v>
      </c>
      <c r="AC15" s="70">
        <f t="shared" si="0"/>
        <v>144.81355932203391</v>
      </c>
      <c r="AD15" s="70">
        <f t="shared" si="0"/>
        <v>15923.858108243407</v>
      </c>
      <c r="AE15" s="70">
        <f t="shared" si="0"/>
        <v>1439.8630626869883</v>
      </c>
      <c r="AF15" s="70">
        <f t="shared" si="0"/>
        <v>39162.086426930793</v>
      </c>
      <c r="AG15" s="70">
        <f t="shared" si="0"/>
        <v>2124.2100000000005</v>
      </c>
      <c r="AH15" s="70">
        <f t="shared" si="0"/>
        <v>69.300000000000011</v>
      </c>
      <c r="AI15" s="70">
        <f t="shared" si="0"/>
        <v>0</v>
      </c>
      <c r="AJ15" s="70">
        <f t="shared" si="0"/>
        <v>0</v>
      </c>
      <c r="AK15" s="70">
        <f t="shared" si="0"/>
        <v>50.286320690127354</v>
      </c>
      <c r="AL15" s="70">
        <f t="shared" si="0"/>
        <v>0</v>
      </c>
      <c r="AM15" s="70">
        <f t="shared" si="0"/>
        <v>0</v>
      </c>
      <c r="AN15" s="70">
        <f t="shared" si="0"/>
        <v>5406.0457867256737</v>
      </c>
      <c r="AO15" s="70">
        <f t="shared" si="0"/>
        <v>9643.8082601524602</v>
      </c>
      <c r="AP15" s="70">
        <f t="shared" si="0"/>
        <v>10989.801429874422</v>
      </c>
      <c r="AQ15" s="70">
        <f t="shared" si="0"/>
        <v>38022.065848492137</v>
      </c>
      <c r="AR15" s="70">
        <f t="shared" si="0"/>
        <v>21504.000000000004</v>
      </c>
      <c r="AS15" s="50" t="s">
        <v>204</v>
      </c>
      <c r="AT15" s="55"/>
      <c r="AU15" s="37"/>
      <c r="AV15" s="37"/>
      <c r="AW15" s="37"/>
      <c r="AX15" s="37"/>
    </row>
    <row r="16" spans="1:50" ht="42.75" customHeight="1" x14ac:dyDescent="0.25">
      <c r="A16" s="56" t="s">
        <v>207</v>
      </c>
      <c r="B16" s="69">
        <v>2017</v>
      </c>
      <c r="C16" s="57" t="s">
        <v>203</v>
      </c>
      <c r="D16" s="71">
        <f t="shared" ref="D16:AR16" si="1">SUM(D17:D17)</f>
        <v>69884.393220338985</v>
      </c>
      <c r="E16" s="70">
        <f t="shared" si="1"/>
        <v>43040</v>
      </c>
      <c r="F16" s="70">
        <f t="shared" si="1"/>
        <v>0</v>
      </c>
      <c r="G16" s="70">
        <f t="shared" si="1"/>
        <v>0</v>
      </c>
      <c r="H16" s="70">
        <f t="shared" si="1"/>
        <v>0</v>
      </c>
      <c r="I16" s="70">
        <f t="shared" si="1"/>
        <v>0</v>
      </c>
      <c r="J16" s="70">
        <f t="shared" si="1"/>
        <v>0</v>
      </c>
      <c r="K16" s="70">
        <f t="shared" si="1"/>
        <v>0</v>
      </c>
      <c r="L16" s="70">
        <f t="shared" si="1"/>
        <v>0</v>
      </c>
      <c r="M16" s="70">
        <f t="shared" si="1"/>
        <v>0</v>
      </c>
      <c r="N16" s="70">
        <f t="shared" si="1"/>
        <v>239.37627118644068</v>
      </c>
      <c r="O16" s="70">
        <f t="shared" si="1"/>
        <v>0</v>
      </c>
      <c r="P16" s="70">
        <f t="shared" si="1"/>
        <v>0</v>
      </c>
      <c r="Q16" s="70">
        <f t="shared" si="1"/>
        <v>0</v>
      </c>
      <c r="R16" s="70">
        <f t="shared" si="1"/>
        <v>0</v>
      </c>
      <c r="S16" s="70">
        <f t="shared" si="1"/>
        <v>0</v>
      </c>
      <c r="T16" s="70">
        <f t="shared" si="1"/>
        <v>0</v>
      </c>
      <c r="U16" s="70">
        <f t="shared" si="1"/>
        <v>0</v>
      </c>
      <c r="V16" s="70">
        <f t="shared" si="1"/>
        <v>0</v>
      </c>
      <c r="W16" s="70">
        <f t="shared" si="1"/>
        <v>0</v>
      </c>
      <c r="X16" s="70">
        <f t="shared" si="1"/>
        <v>0</v>
      </c>
      <c r="Y16" s="70">
        <f t="shared" si="1"/>
        <v>0</v>
      </c>
      <c r="Z16" s="70">
        <f t="shared" si="1"/>
        <v>0</v>
      </c>
      <c r="AA16" s="70">
        <f t="shared" si="1"/>
        <v>0</v>
      </c>
      <c r="AB16" s="70">
        <f t="shared" si="1"/>
        <v>0</v>
      </c>
      <c r="AC16" s="70">
        <f t="shared" si="1"/>
        <v>144.81355932203391</v>
      </c>
      <c r="AD16" s="70">
        <f t="shared" si="1"/>
        <v>4956.2033898305081</v>
      </c>
      <c r="AE16" s="70">
        <f t="shared" si="1"/>
        <v>0</v>
      </c>
      <c r="AF16" s="70">
        <f t="shared" si="1"/>
        <v>0</v>
      </c>
      <c r="AG16" s="70">
        <f t="shared" si="1"/>
        <v>0</v>
      </c>
      <c r="AH16" s="70">
        <f t="shared" si="1"/>
        <v>0</v>
      </c>
      <c r="AI16" s="70">
        <f t="shared" si="1"/>
        <v>0</v>
      </c>
      <c r="AJ16" s="70">
        <f t="shared" si="1"/>
        <v>0</v>
      </c>
      <c r="AK16" s="70">
        <f t="shared" si="1"/>
        <v>0</v>
      </c>
      <c r="AL16" s="70">
        <f t="shared" si="1"/>
        <v>0</v>
      </c>
      <c r="AM16" s="70">
        <f t="shared" si="1"/>
        <v>0</v>
      </c>
      <c r="AN16" s="70">
        <f t="shared" si="1"/>
        <v>0</v>
      </c>
      <c r="AO16" s="70">
        <f t="shared" si="1"/>
        <v>0</v>
      </c>
      <c r="AP16" s="70">
        <f t="shared" si="1"/>
        <v>0</v>
      </c>
      <c r="AQ16" s="70">
        <f t="shared" si="1"/>
        <v>0</v>
      </c>
      <c r="AR16" s="70">
        <f t="shared" si="1"/>
        <v>21504.000000000004</v>
      </c>
      <c r="AS16" s="200" t="s">
        <v>387</v>
      </c>
      <c r="AT16" s="55"/>
      <c r="AU16" s="37"/>
      <c r="AV16" s="37"/>
      <c r="AW16" s="37"/>
      <c r="AX16" s="37"/>
    </row>
    <row r="17" spans="1:50" ht="52.5" customHeight="1" x14ac:dyDescent="0.25">
      <c r="A17" s="56" t="s">
        <v>208</v>
      </c>
      <c r="B17" s="59" t="s">
        <v>209</v>
      </c>
      <c r="C17" s="48" t="s">
        <v>203</v>
      </c>
      <c r="D17" s="72">
        <f>SUM(E17:AR17)</f>
        <v>69884.393220338985</v>
      </c>
      <c r="E17" s="73">
        <f>'[17]2 ИП ТСv2 без НДС'!$M$27</f>
        <v>43040</v>
      </c>
      <c r="F17" s="73"/>
      <c r="G17" s="73"/>
      <c r="H17" s="73"/>
      <c r="I17" s="73"/>
      <c r="J17" s="73"/>
      <c r="K17" s="73"/>
      <c r="L17" s="73"/>
      <c r="M17" s="73"/>
      <c r="N17" s="73">
        <f>'[17]2 ИП ТСv2 без НДС'!$M$38</f>
        <v>239.37627118644068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>
        <f>'[17]2 ИП ТСv2 без НДС'!$M$53</f>
        <v>144.81355932203391</v>
      </c>
      <c r="AD17" s="73">
        <f>'[17]2 ИП ТСv2 без НДС'!$M$54</f>
        <v>4956.2033898305081</v>
      </c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>
        <f>'[17]2 ИП ТСv2 без НДС'!$M$70</f>
        <v>21504.000000000004</v>
      </c>
      <c r="AS17" s="201"/>
      <c r="AT17" s="55"/>
      <c r="AU17" s="37"/>
      <c r="AV17" s="37"/>
      <c r="AW17" s="37"/>
      <c r="AX17" s="37"/>
    </row>
    <row r="18" spans="1:50" ht="39" customHeight="1" x14ac:dyDescent="0.25">
      <c r="A18" s="56" t="s">
        <v>210</v>
      </c>
      <c r="B18" s="69">
        <v>2018</v>
      </c>
      <c r="C18" s="48" t="s">
        <v>203</v>
      </c>
      <c r="D18" s="70">
        <f t="shared" ref="D18:AR18" si="2">SUM(D19:D19)</f>
        <v>80367.055585219132</v>
      </c>
      <c r="E18" s="70">
        <f t="shared" si="2"/>
        <v>9471.0000000000018</v>
      </c>
      <c r="F18" s="70">
        <f t="shared" si="2"/>
        <v>6696.7644821186441</v>
      </c>
      <c r="G18" s="70">
        <f t="shared" si="2"/>
        <v>0</v>
      </c>
      <c r="H18" s="70">
        <f t="shared" si="2"/>
        <v>3624.4470900000001</v>
      </c>
      <c r="I18" s="70">
        <f t="shared" si="2"/>
        <v>0</v>
      </c>
      <c r="J18" s="70">
        <f t="shared" si="2"/>
        <v>0</v>
      </c>
      <c r="K18" s="70">
        <f t="shared" si="2"/>
        <v>0</v>
      </c>
      <c r="L18" s="70">
        <f t="shared" si="2"/>
        <v>0</v>
      </c>
      <c r="M18" s="70">
        <f t="shared" si="2"/>
        <v>0</v>
      </c>
      <c r="N18" s="70">
        <f t="shared" si="2"/>
        <v>3451.14</v>
      </c>
      <c r="O18" s="70">
        <f t="shared" si="2"/>
        <v>2807.8620900000005</v>
      </c>
      <c r="P18" s="70">
        <f t="shared" si="2"/>
        <v>4508.16201</v>
      </c>
      <c r="Q18" s="70">
        <f t="shared" si="2"/>
        <v>0</v>
      </c>
      <c r="R18" s="70">
        <f t="shared" si="2"/>
        <v>0</v>
      </c>
      <c r="S18" s="70">
        <f t="shared" si="2"/>
        <v>0</v>
      </c>
      <c r="T18" s="70">
        <f t="shared" si="2"/>
        <v>0</v>
      </c>
      <c r="U18" s="70">
        <f t="shared" si="2"/>
        <v>0</v>
      </c>
      <c r="V18" s="70">
        <f t="shared" si="2"/>
        <v>12596.567164179105</v>
      </c>
      <c r="W18" s="70">
        <f t="shared" si="2"/>
        <v>0</v>
      </c>
      <c r="X18" s="70">
        <f t="shared" si="2"/>
        <v>8426.9794348897722</v>
      </c>
      <c r="Y18" s="70">
        <f t="shared" si="2"/>
        <v>562.20731206353571</v>
      </c>
      <c r="Z18" s="70">
        <f t="shared" si="2"/>
        <v>648.10009585102023</v>
      </c>
      <c r="AA18" s="70">
        <f t="shared" si="2"/>
        <v>0</v>
      </c>
      <c r="AB18" s="70">
        <f t="shared" si="2"/>
        <v>0</v>
      </c>
      <c r="AC18" s="70">
        <f t="shared" si="2"/>
        <v>0</v>
      </c>
      <c r="AD18" s="70">
        <f t="shared" si="2"/>
        <v>5056.398863480762</v>
      </c>
      <c r="AE18" s="70">
        <f t="shared" si="2"/>
        <v>0</v>
      </c>
      <c r="AF18" s="70">
        <f t="shared" si="2"/>
        <v>0</v>
      </c>
      <c r="AG18" s="70">
        <f t="shared" si="2"/>
        <v>2124.2100000000005</v>
      </c>
      <c r="AH18" s="70">
        <f t="shared" si="2"/>
        <v>69.300000000000011</v>
      </c>
      <c r="AI18" s="70">
        <f t="shared" si="2"/>
        <v>0</v>
      </c>
      <c r="AJ18" s="70">
        <f t="shared" si="2"/>
        <v>0</v>
      </c>
      <c r="AK18" s="70">
        <f t="shared" si="2"/>
        <v>50.286320690127354</v>
      </c>
      <c r="AL18" s="70">
        <f t="shared" si="2"/>
        <v>0</v>
      </c>
      <c r="AM18" s="70">
        <f t="shared" si="2"/>
        <v>0</v>
      </c>
      <c r="AN18" s="70">
        <f t="shared" si="2"/>
        <v>562.20731206353571</v>
      </c>
      <c r="AO18" s="70">
        <f t="shared" si="2"/>
        <v>8721.6219800082181</v>
      </c>
      <c r="AP18" s="70">
        <f t="shared" si="2"/>
        <v>10989.801429874422</v>
      </c>
      <c r="AQ18" s="70">
        <f t="shared" si="2"/>
        <v>0</v>
      </c>
      <c r="AR18" s="70">
        <f t="shared" si="2"/>
        <v>0</v>
      </c>
      <c r="AS18" s="201"/>
      <c r="AT18" s="55"/>
      <c r="AU18" s="37"/>
      <c r="AV18" s="37"/>
      <c r="AW18" s="37"/>
      <c r="AX18" s="37"/>
    </row>
    <row r="19" spans="1:50" ht="33" customHeight="1" x14ac:dyDescent="0.25">
      <c r="A19" s="56" t="s">
        <v>211</v>
      </c>
      <c r="B19" s="59" t="s">
        <v>209</v>
      </c>
      <c r="C19" s="62" t="s">
        <v>203</v>
      </c>
      <c r="D19" s="72">
        <f>SUM(E19:AR19)</f>
        <v>80367.055585219132</v>
      </c>
      <c r="E19" s="73">
        <f>'[17]2 ИП ТСv2 без НДС'!$Q$27</f>
        <v>9471.0000000000018</v>
      </c>
      <c r="F19" s="73">
        <f>'[17]2 ИП ТСv2 без НДС'!$Q$30</f>
        <v>6696.7644821186441</v>
      </c>
      <c r="G19" s="73"/>
      <c r="H19" s="73">
        <f>'[17]2 ИП ТСv2 без НДС'!$Q$32</f>
        <v>3624.4470900000001</v>
      </c>
      <c r="I19" s="73"/>
      <c r="J19" s="73"/>
      <c r="K19" s="73"/>
      <c r="L19" s="73"/>
      <c r="M19" s="73"/>
      <c r="N19" s="73">
        <f>'[17]2 ИП ТСv2 без НДС'!$Q$38</f>
        <v>3451.14</v>
      </c>
      <c r="O19" s="73">
        <f>'[17]2 ИП ТСv2 без НДС'!$Q$39</f>
        <v>2807.8620900000005</v>
      </c>
      <c r="P19" s="73">
        <f>'[17]2 ИП ТСv2 без НДС'!$Q$40</f>
        <v>4508.16201</v>
      </c>
      <c r="Q19" s="73"/>
      <c r="R19" s="73"/>
      <c r="S19" s="73"/>
      <c r="T19" s="73"/>
      <c r="U19" s="73"/>
      <c r="V19" s="73">
        <f>'[17]2 ИП ТСv2 без НДС'!$Q$46</f>
        <v>12596.567164179105</v>
      </c>
      <c r="W19" s="73"/>
      <c r="X19" s="73">
        <f>'[17]2 ИП ТСv2 без НДС'!$Q$48</f>
        <v>8426.9794348897722</v>
      </c>
      <c r="Y19" s="73">
        <f>'[17]2 ИП ТСv2 без НДС'!$Q$49</f>
        <v>562.20731206353571</v>
      </c>
      <c r="Z19" s="73">
        <f>'[17]2 ИП ТСv2 без НДС'!$Q$50</f>
        <v>648.10009585102023</v>
      </c>
      <c r="AA19" s="73"/>
      <c r="AB19" s="73"/>
      <c r="AC19" s="73"/>
      <c r="AD19" s="73">
        <f>'[17]2 ИП ТСv2 без НДС'!$Q$54</f>
        <v>5056.398863480762</v>
      </c>
      <c r="AE19" s="73"/>
      <c r="AF19" s="73"/>
      <c r="AG19" s="73">
        <f>'[17]2 ИП ТСv2 без НДС'!$Q$57</f>
        <v>2124.2100000000005</v>
      </c>
      <c r="AH19" s="73">
        <f>'[17]2 ИП ТСv2 без НДС'!$Q$58</f>
        <v>69.300000000000011</v>
      </c>
      <c r="AI19" s="73"/>
      <c r="AJ19" s="73"/>
      <c r="AK19" s="73">
        <f>'[17]2 ИП ТСv2 без НДС'!$Q$61</f>
        <v>50.286320690127354</v>
      </c>
      <c r="AL19" s="73"/>
      <c r="AM19" s="73"/>
      <c r="AN19" s="73">
        <f>'[17]2 ИП ТСv2 без НДС'!$Q$64</f>
        <v>562.20731206353571</v>
      </c>
      <c r="AO19" s="73">
        <f>'[17]2 ИП ТСv2 без НДС'!$Q$65</f>
        <v>8721.6219800082181</v>
      </c>
      <c r="AP19" s="73">
        <f>'[17]2 ИП ТСv2 без НДС'!$Q$66</f>
        <v>10989.801429874422</v>
      </c>
      <c r="AQ19" s="73"/>
      <c r="AR19" s="73"/>
      <c r="AS19" s="201"/>
      <c r="AT19" s="55"/>
      <c r="AU19" s="37"/>
      <c r="AV19" s="37"/>
      <c r="AW19" s="37"/>
      <c r="AX19" s="37"/>
    </row>
    <row r="20" spans="1:50" ht="33" customHeight="1" x14ac:dyDescent="0.25">
      <c r="A20" s="46" t="s">
        <v>212</v>
      </c>
      <c r="B20" s="69">
        <v>2019</v>
      </c>
      <c r="C20" s="48" t="s">
        <v>203</v>
      </c>
      <c r="D20" s="70">
        <f t="shared" ref="D20:AR20" si="3">SUM(D21:D21)</f>
        <v>55867.243129730363</v>
      </c>
      <c r="E20" s="70">
        <f t="shared" si="3"/>
        <v>20853.857714920268</v>
      </c>
      <c r="F20" s="70">
        <f t="shared" si="3"/>
        <v>0</v>
      </c>
      <c r="G20" s="70">
        <f t="shared" si="3"/>
        <v>66.172059087661438</v>
      </c>
      <c r="H20" s="70">
        <f t="shared" si="3"/>
        <v>0</v>
      </c>
      <c r="I20" s="70">
        <f t="shared" si="3"/>
        <v>2336.1093102244554</v>
      </c>
      <c r="J20" s="70">
        <f t="shared" si="3"/>
        <v>0</v>
      </c>
      <c r="K20" s="70">
        <f t="shared" si="3"/>
        <v>0</v>
      </c>
      <c r="L20" s="70">
        <f t="shared" si="3"/>
        <v>0</v>
      </c>
      <c r="M20" s="70">
        <f t="shared" si="3"/>
        <v>0</v>
      </c>
      <c r="N20" s="70">
        <f t="shared" si="3"/>
        <v>0</v>
      </c>
      <c r="O20" s="70">
        <f t="shared" si="3"/>
        <v>1974.3072482881698</v>
      </c>
      <c r="P20" s="70">
        <f t="shared" si="3"/>
        <v>0</v>
      </c>
      <c r="Q20" s="70">
        <f t="shared" si="3"/>
        <v>5267.0409030769488</v>
      </c>
      <c r="R20" s="70">
        <f t="shared" si="3"/>
        <v>0</v>
      </c>
      <c r="S20" s="70">
        <f t="shared" si="3"/>
        <v>0</v>
      </c>
      <c r="T20" s="70">
        <f t="shared" si="3"/>
        <v>0</v>
      </c>
      <c r="U20" s="70">
        <f t="shared" si="3"/>
        <v>0</v>
      </c>
      <c r="V20" s="70">
        <f t="shared" si="3"/>
        <v>12774.40230500002</v>
      </c>
      <c r="W20" s="70">
        <f t="shared" si="3"/>
        <v>1815.6182747321006</v>
      </c>
      <c r="X20" s="70">
        <f t="shared" si="3"/>
        <v>0</v>
      </c>
      <c r="Y20" s="70">
        <f t="shared" si="3"/>
        <v>0</v>
      </c>
      <c r="Z20" s="70">
        <f t="shared" si="3"/>
        <v>0</v>
      </c>
      <c r="AA20" s="70">
        <f t="shared" si="3"/>
        <v>0</v>
      </c>
      <c r="AB20" s="70">
        <f t="shared" si="3"/>
        <v>0</v>
      </c>
      <c r="AC20" s="70">
        <f t="shared" si="3"/>
        <v>0</v>
      </c>
      <c r="AD20" s="70">
        <f t="shared" si="3"/>
        <v>5911.2558549321366</v>
      </c>
      <c r="AE20" s="70">
        <f t="shared" si="3"/>
        <v>1439.8630626869883</v>
      </c>
      <c r="AF20" s="70">
        <f t="shared" si="3"/>
        <v>0</v>
      </c>
      <c r="AG20" s="70">
        <f t="shared" si="3"/>
        <v>0</v>
      </c>
      <c r="AH20" s="70">
        <f t="shared" si="3"/>
        <v>0</v>
      </c>
      <c r="AI20" s="70">
        <f t="shared" si="3"/>
        <v>0</v>
      </c>
      <c r="AJ20" s="70">
        <f t="shared" si="3"/>
        <v>0</v>
      </c>
      <c r="AK20" s="70">
        <f t="shared" si="3"/>
        <v>0</v>
      </c>
      <c r="AL20" s="70">
        <f t="shared" si="3"/>
        <v>0</v>
      </c>
      <c r="AM20" s="70">
        <f t="shared" si="3"/>
        <v>0</v>
      </c>
      <c r="AN20" s="70">
        <f t="shared" si="3"/>
        <v>2506.4301166373784</v>
      </c>
      <c r="AO20" s="70">
        <f t="shared" si="3"/>
        <v>922.18628014424257</v>
      </c>
      <c r="AP20" s="70">
        <f t="shared" si="3"/>
        <v>0</v>
      </c>
      <c r="AQ20" s="70">
        <f t="shared" si="3"/>
        <v>0</v>
      </c>
      <c r="AR20" s="70">
        <f t="shared" si="3"/>
        <v>0</v>
      </c>
      <c r="AS20" s="201"/>
      <c r="AT20" s="55"/>
      <c r="AU20" s="37"/>
      <c r="AV20" s="37"/>
      <c r="AW20" s="37"/>
      <c r="AX20" s="37"/>
    </row>
    <row r="21" spans="1:50" ht="41.25" customHeight="1" x14ac:dyDescent="0.25">
      <c r="A21" s="56" t="s">
        <v>213</v>
      </c>
      <c r="B21" s="59" t="s">
        <v>209</v>
      </c>
      <c r="C21" s="62" t="s">
        <v>203</v>
      </c>
      <c r="D21" s="72">
        <f>SUM(E21:AR21)</f>
        <v>55867.243129730363</v>
      </c>
      <c r="E21" s="73">
        <f>'[17]2 ИП ТСv2 без НДС'!$U$27</f>
        <v>20853.857714920268</v>
      </c>
      <c r="F21" s="73"/>
      <c r="G21" s="73">
        <f>'[19]2 ИП ТСv2 без НДС для проверки'!$W$31</f>
        <v>66.172059087661438</v>
      </c>
      <c r="H21" s="73"/>
      <c r="I21" s="73">
        <f>'[17]2 ИП ТСv2 без НДС'!$U$33</f>
        <v>2336.1093102244554</v>
      </c>
      <c r="J21" s="73"/>
      <c r="K21" s="73"/>
      <c r="L21" s="73"/>
      <c r="M21" s="73"/>
      <c r="N21" s="73"/>
      <c r="O21" s="73">
        <f>'[17]2 ИП ТСv2 без НДС'!$U$39</f>
        <v>1974.3072482881698</v>
      </c>
      <c r="P21" s="73"/>
      <c r="Q21" s="73">
        <f>'[17]2 ИП ТСv2 без НДС'!$U$41</f>
        <v>5267.0409030769488</v>
      </c>
      <c r="R21" s="73"/>
      <c r="S21" s="73"/>
      <c r="T21" s="73"/>
      <c r="U21" s="73"/>
      <c r="V21" s="73">
        <f>'[17]2 ИП ТСv2 без НДС'!$U$46</f>
        <v>12774.40230500002</v>
      </c>
      <c r="W21" s="73">
        <f>'[17]2 ИП ТСv2 без НДС'!$U$47</f>
        <v>1815.6182747321006</v>
      </c>
      <c r="X21" s="73"/>
      <c r="Y21" s="73"/>
      <c r="Z21" s="73"/>
      <c r="AA21" s="73"/>
      <c r="AB21" s="73"/>
      <c r="AC21" s="73"/>
      <c r="AD21" s="73">
        <f>'[17]2 ИП ТСv2 без НДС'!$U$54</f>
        <v>5911.2558549321366</v>
      </c>
      <c r="AE21" s="73">
        <f>'[17]2 ИП ТСv2 без НДС'!$U$55</f>
        <v>1439.8630626869883</v>
      </c>
      <c r="AF21" s="73"/>
      <c r="AG21" s="73"/>
      <c r="AH21" s="73"/>
      <c r="AI21" s="73"/>
      <c r="AJ21" s="73"/>
      <c r="AK21" s="73"/>
      <c r="AL21" s="73"/>
      <c r="AM21" s="73"/>
      <c r="AN21" s="73">
        <f>'[17]2 ИП ТСv2 без НДС'!$U$64</f>
        <v>2506.4301166373784</v>
      </c>
      <c r="AO21" s="73">
        <f>'[17]2 ИП ТСv2 без НДС'!$U$65</f>
        <v>922.18628014424257</v>
      </c>
      <c r="AP21" s="73"/>
      <c r="AQ21" s="73"/>
      <c r="AR21" s="73"/>
      <c r="AS21" s="201"/>
      <c r="AT21" s="55"/>
      <c r="AU21" s="37"/>
      <c r="AV21" s="37"/>
      <c r="AW21" s="37"/>
      <c r="AX21" s="37"/>
    </row>
    <row r="22" spans="1:50" ht="24.75" customHeight="1" x14ac:dyDescent="0.25">
      <c r="A22" s="56" t="s">
        <v>214</v>
      </c>
      <c r="B22" s="69">
        <v>2020</v>
      </c>
      <c r="C22" s="48" t="s">
        <v>203</v>
      </c>
      <c r="D22" s="70">
        <f t="shared" ref="D22:AR28" si="4">SUM(D23:D23)</f>
        <v>20931.75572610673</v>
      </c>
      <c r="E22" s="70">
        <f t="shared" si="4"/>
        <v>2625.2196564385731</v>
      </c>
      <c r="F22" s="70">
        <f t="shared" si="4"/>
        <v>0</v>
      </c>
      <c r="G22" s="70">
        <f t="shared" si="4"/>
        <v>0</v>
      </c>
      <c r="H22" s="70">
        <f t="shared" si="4"/>
        <v>0</v>
      </c>
      <c r="I22" s="70">
        <f t="shared" si="4"/>
        <v>0</v>
      </c>
      <c r="J22" s="70">
        <f t="shared" si="4"/>
        <v>3201.7826035740168</v>
      </c>
      <c r="K22" s="70">
        <f t="shared" si="4"/>
        <v>0</v>
      </c>
      <c r="L22" s="70">
        <f t="shared" si="4"/>
        <v>0</v>
      </c>
      <c r="M22" s="70">
        <f t="shared" si="4"/>
        <v>0</v>
      </c>
      <c r="N22" s="70">
        <f t="shared" si="4"/>
        <v>0</v>
      </c>
      <c r="O22" s="70">
        <f t="shared" si="4"/>
        <v>0</v>
      </c>
      <c r="P22" s="70">
        <f t="shared" si="4"/>
        <v>0</v>
      </c>
      <c r="Q22" s="70">
        <f t="shared" si="4"/>
        <v>0</v>
      </c>
      <c r="R22" s="70">
        <f t="shared" si="4"/>
        <v>7302.401313507602</v>
      </c>
      <c r="S22" s="70">
        <f t="shared" si="4"/>
        <v>0</v>
      </c>
      <c r="T22" s="70">
        <f t="shared" si="4"/>
        <v>0</v>
      </c>
      <c r="U22" s="70">
        <f t="shared" si="4"/>
        <v>0</v>
      </c>
      <c r="V22" s="70">
        <f t="shared" si="4"/>
        <v>4858.7914906154119</v>
      </c>
      <c r="W22" s="70">
        <f t="shared" si="4"/>
        <v>0</v>
      </c>
      <c r="X22" s="70">
        <f t="shared" si="4"/>
        <v>0</v>
      </c>
      <c r="Y22" s="70">
        <f t="shared" si="4"/>
        <v>0</v>
      </c>
      <c r="Z22" s="70">
        <f t="shared" si="4"/>
        <v>0</v>
      </c>
      <c r="AA22" s="70">
        <f t="shared" si="4"/>
        <v>606.15230394636615</v>
      </c>
      <c r="AB22" s="70">
        <f t="shared" si="4"/>
        <v>0</v>
      </c>
      <c r="AC22" s="70">
        <f t="shared" si="4"/>
        <v>0</v>
      </c>
      <c r="AD22" s="70">
        <f t="shared" si="4"/>
        <v>0</v>
      </c>
      <c r="AE22" s="70">
        <f t="shared" si="4"/>
        <v>0</v>
      </c>
      <c r="AF22" s="70">
        <f t="shared" si="4"/>
        <v>0</v>
      </c>
      <c r="AG22" s="70">
        <f t="shared" si="4"/>
        <v>0</v>
      </c>
      <c r="AH22" s="70">
        <f t="shared" si="4"/>
        <v>0</v>
      </c>
      <c r="AI22" s="70">
        <f t="shared" si="4"/>
        <v>0</v>
      </c>
      <c r="AJ22" s="70">
        <f t="shared" si="4"/>
        <v>0</v>
      </c>
      <c r="AK22" s="70">
        <f t="shared" si="4"/>
        <v>0</v>
      </c>
      <c r="AL22" s="70">
        <f t="shared" si="4"/>
        <v>0</v>
      </c>
      <c r="AM22" s="70">
        <f t="shared" si="4"/>
        <v>0</v>
      </c>
      <c r="AN22" s="70">
        <f t="shared" si="4"/>
        <v>2337.4083580247593</v>
      </c>
      <c r="AO22" s="70">
        <f t="shared" si="4"/>
        <v>0</v>
      </c>
      <c r="AP22" s="70">
        <f t="shared" si="4"/>
        <v>0</v>
      </c>
      <c r="AQ22" s="70">
        <f t="shared" si="4"/>
        <v>0</v>
      </c>
      <c r="AR22" s="70">
        <f t="shared" si="4"/>
        <v>0</v>
      </c>
      <c r="AS22" s="201"/>
      <c r="AT22" s="55"/>
      <c r="AU22" s="37"/>
      <c r="AV22" s="37"/>
      <c r="AW22" s="37"/>
      <c r="AX22" s="37"/>
    </row>
    <row r="23" spans="1:50" ht="33" customHeight="1" x14ac:dyDescent="0.25">
      <c r="A23" s="56" t="s">
        <v>215</v>
      </c>
      <c r="B23" s="59" t="s">
        <v>209</v>
      </c>
      <c r="C23" s="62" t="s">
        <v>203</v>
      </c>
      <c r="D23" s="72">
        <f>SUM(E23:AR23)</f>
        <v>20931.75572610673</v>
      </c>
      <c r="E23" s="73">
        <f>'[19]2 ИП ТСv2 без НДС для переноса'!$O$20</f>
        <v>2625.2196564385731</v>
      </c>
      <c r="F23" s="73"/>
      <c r="G23" s="73"/>
      <c r="H23" s="73"/>
      <c r="I23" s="73"/>
      <c r="J23" s="73">
        <f>'[17]2 ИП ТСv2 без НДС'!$Y$34</f>
        <v>3201.7826035740168</v>
      </c>
      <c r="K23" s="73"/>
      <c r="L23" s="73"/>
      <c r="M23" s="73"/>
      <c r="N23" s="73"/>
      <c r="O23" s="73"/>
      <c r="P23" s="73"/>
      <c r="Q23" s="73"/>
      <c r="R23" s="73">
        <f>'[17]2 ИП ТСv2 без НДС'!$Y$42</f>
        <v>7302.401313507602</v>
      </c>
      <c r="S23" s="73"/>
      <c r="T23" s="73"/>
      <c r="U23" s="73"/>
      <c r="V23" s="73">
        <f>'[17]2 ИП ТСv2 без НДС'!$Y$46</f>
        <v>4858.7914906154119</v>
      </c>
      <c r="W23" s="73"/>
      <c r="X23" s="73"/>
      <c r="Y23" s="73"/>
      <c r="Z23" s="73"/>
      <c r="AA23" s="73">
        <f>'[19]2 ИП ТСv2 без НДС для переноса'!$O$31</f>
        <v>606.15230394636615</v>
      </c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>
        <f>'[17]2 ИП ТСv2 без НДС'!$Y$64</f>
        <v>2337.4083580247593</v>
      </c>
      <c r="AO23" s="73"/>
      <c r="AP23" s="73"/>
      <c r="AQ23" s="73"/>
      <c r="AR23" s="73"/>
      <c r="AS23" s="201"/>
      <c r="AT23" s="55"/>
      <c r="AU23" s="37"/>
      <c r="AV23" s="37"/>
      <c r="AW23" s="37"/>
      <c r="AX23" s="37"/>
    </row>
    <row r="24" spans="1:50" ht="24.75" customHeight="1" x14ac:dyDescent="0.25">
      <c r="A24" s="56" t="s">
        <v>214</v>
      </c>
      <c r="B24" s="69">
        <v>2021</v>
      </c>
      <c r="C24" s="48" t="s">
        <v>203</v>
      </c>
      <c r="D24" s="70">
        <f t="shared" si="4"/>
        <v>79304.615588882953</v>
      </c>
      <c r="E24" s="70">
        <f t="shared" si="4"/>
        <v>13096.26656048113</v>
      </c>
      <c r="F24" s="70">
        <f t="shared" si="4"/>
        <v>0</v>
      </c>
      <c r="G24" s="70">
        <f t="shared" si="4"/>
        <v>0</v>
      </c>
      <c r="H24" s="70">
        <f t="shared" si="4"/>
        <v>0</v>
      </c>
      <c r="I24" s="70">
        <f t="shared" si="4"/>
        <v>0</v>
      </c>
      <c r="J24" s="70">
        <f t="shared" si="4"/>
        <v>0</v>
      </c>
      <c r="K24" s="70">
        <f t="shared" si="4"/>
        <v>2506.8175566398304</v>
      </c>
      <c r="L24" s="70">
        <f t="shared" si="4"/>
        <v>0</v>
      </c>
      <c r="M24" s="70">
        <f t="shared" si="4"/>
        <v>0</v>
      </c>
      <c r="N24" s="70">
        <f t="shared" si="4"/>
        <v>0</v>
      </c>
      <c r="O24" s="70">
        <f t="shared" si="4"/>
        <v>0</v>
      </c>
      <c r="P24" s="70">
        <f t="shared" si="4"/>
        <v>0</v>
      </c>
      <c r="Q24" s="70">
        <f t="shared" si="4"/>
        <v>0</v>
      </c>
      <c r="R24" s="70">
        <f t="shared" si="4"/>
        <v>0</v>
      </c>
      <c r="S24" s="70">
        <f t="shared" si="4"/>
        <v>13423.673224493157</v>
      </c>
      <c r="T24" s="70">
        <f t="shared" si="4"/>
        <v>0</v>
      </c>
      <c r="U24" s="70">
        <f t="shared" si="4"/>
        <v>0</v>
      </c>
      <c r="V24" s="70">
        <f t="shared" si="4"/>
        <v>0</v>
      </c>
      <c r="W24" s="70">
        <f t="shared" si="4"/>
        <v>0</v>
      </c>
      <c r="X24" s="70">
        <f t="shared" si="4"/>
        <v>0</v>
      </c>
      <c r="Y24" s="70">
        <f t="shared" si="4"/>
        <v>0</v>
      </c>
      <c r="Z24" s="70">
        <f t="shared" si="4"/>
        <v>0</v>
      </c>
      <c r="AA24" s="70">
        <f t="shared" si="4"/>
        <v>0</v>
      </c>
      <c r="AB24" s="70">
        <f t="shared" si="4"/>
        <v>11115.771820338045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39162.086426930793</v>
      </c>
      <c r="AG24" s="70">
        <f t="shared" si="4"/>
        <v>0</v>
      </c>
      <c r="AH24" s="70">
        <f t="shared" si="4"/>
        <v>0</v>
      </c>
      <c r="AI24" s="70">
        <f t="shared" si="4"/>
        <v>0</v>
      </c>
      <c r="AJ24" s="70">
        <f t="shared" si="4"/>
        <v>0</v>
      </c>
      <c r="AK24" s="70">
        <f t="shared" si="4"/>
        <v>0</v>
      </c>
      <c r="AL24" s="70">
        <f t="shared" si="4"/>
        <v>0</v>
      </c>
      <c r="AM24" s="70">
        <f t="shared" si="4"/>
        <v>0</v>
      </c>
      <c r="AN24" s="70">
        <f t="shared" si="4"/>
        <v>0</v>
      </c>
      <c r="AO24" s="70">
        <f t="shared" si="4"/>
        <v>0</v>
      </c>
      <c r="AP24" s="70">
        <f t="shared" si="4"/>
        <v>0</v>
      </c>
      <c r="AQ24" s="70">
        <f t="shared" si="4"/>
        <v>0</v>
      </c>
      <c r="AR24" s="70">
        <f t="shared" si="4"/>
        <v>0</v>
      </c>
      <c r="AS24" s="201"/>
      <c r="AT24" s="55"/>
      <c r="AU24" s="37"/>
      <c r="AV24" s="37"/>
      <c r="AW24" s="37"/>
      <c r="AX24" s="37"/>
    </row>
    <row r="25" spans="1:50" ht="33" customHeight="1" x14ac:dyDescent="0.25">
      <c r="A25" s="56" t="s">
        <v>215</v>
      </c>
      <c r="B25" s="59" t="s">
        <v>209</v>
      </c>
      <c r="C25" s="62" t="s">
        <v>203</v>
      </c>
      <c r="D25" s="72">
        <f>SUM(E25:AR25)</f>
        <v>79304.615588882953</v>
      </c>
      <c r="E25" s="73">
        <f>'[19]2 ИП ТСv2 без НДС для переноса'!$S$20</f>
        <v>13096.26656048113</v>
      </c>
      <c r="F25" s="73"/>
      <c r="G25" s="73"/>
      <c r="H25" s="73"/>
      <c r="I25" s="73"/>
      <c r="J25" s="73"/>
      <c r="K25" s="73">
        <f>'[19]2 ИП ТСv2 без НДС для переноса'!$S$23</f>
        <v>2506.8175566398304</v>
      </c>
      <c r="L25" s="73"/>
      <c r="M25" s="73"/>
      <c r="N25" s="73"/>
      <c r="O25" s="73"/>
      <c r="P25" s="73"/>
      <c r="Q25" s="73"/>
      <c r="R25" s="73"/>
      <c r="S25" s="73">
        <f>'[19]2 ИП ТСv2 без НДС для переноса'!$S$27</f>
        <v>13423.673224493157</v>
      </c>
      <c r="T25" s="73"/>
      <c r="U25" s="73"/>
      <c r="V25" s="73"/>
      <c r="W25" s="73"/>
      <c r="X25" s="73"/>
      <c r="Y25" s="73"/>
      <c r="Z25" s="73"/>
      <c r="AA25" s="73"/>
      <c r="AB25" s="73">
        <f>'[19]2 ИП ТСv2 без НДС для переноса'!$S$32</f>
        <v>11115.771820338045</v>
      </c>
      <c r="AC25" s="73"/>
      <c r="AD25" s="73"/>
      <c r="AE25" s="73"/>
      <c r="AF25" s="73">
        <f>'[19]2 ИП ТСv2 без НДС для переноса'!$S$33</f>
        <v>39162.086426930793</v>
      </c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201"/>
      <c r="AT25" s="55"/>
      <c r="AU25" s="37"/>
      <c r="AV25" s="37"/>
      <c r="AW25" s="37"/>
      <c r="AX25" s="37"/>
    </row>
    <row r="26" spans="1:50" ht="24.75" customHeight="1" x14ac:dyDescent="0.25">
      <c r="A26" s="56" t="s">
        <v>214</v>
      </c>
      <c r="B26" s="69">
        <v>2022</v>
      </c>
      <c r="C26" s="48" t="s">
        <v>203</v>
      </c>
      <c r="D26" s="70">
        <f t="shared" si="4"/>
        <v>26361.073797494195</v>
      </c>
      <c r="E26" s="70">
        <f t="shared" si="4"/>
        <v>8479.7581645958599</v>
      </c>
      <c r="F26" s="70">
        <f t="shared" si="4"/>
        <v>0</v>
      </c>
      <c r="G26" s="70">
        <f t="shared" si="4"/>
        <v>0</v>
      </c>
      <c r="H26" s="70">
        <f t="shared" si="4"/>
        <v>0</v>
      </c>
      <c r="I26" s="70">
        <f t="shared" si="4"/>
        <v>0</v>
      </c>
      <c r="J26" s="70">
        <f t="shared" si="4"/>
        <v>0</v>
      </c>
      <c r="K26" s="70">
        <f t="shared" si="4"/>
        <v>0</v>
      </c>
      <c r="L26" s="70">
        <f t="shared" si="4"/>
        <v>3671.1153257420665</v>
      </c>
      <c r="M26" s="70">
        <f t="shared" si="4"/>
        <v>0</v>
      </c>
      <c r="N26" s="70">
        <f t="shared" si="4"/>
        <v>0</v>
      </c>
      <c r="O26" s="70">
        <f t="shared" si="4"/>
        <v>0</v>
      </c>
      <c r="P26" s="70">
        <f t="shared" si="4"/>
        <v>0</v>
      </c>
      <c r="Q26" s="70">
        <f t="shared" si="4"/>
        <v>0</v>
      </c>
      <c r="R26" s="70">
        <f t="shared" si="4"/>
        <v>0</v>
      </c>
      <c r="S26" s="70">
        <f t="shared" si="4"/>
        <v>0</v>
      </c>
      <c r="T26" s="70">
        <f t="shared" si="4"/>
        <v>2843.6810158856401</v>
      </c>
      <c r="U26" s="70">
        <f t="shared" si="4"/>
        <v>0</v>
      </c>
      <c r="V26" s="70">
        <f t="shared" si="4"/>
        <v>0</v>
      </c>
      <c r="W26" s="70">
        <f t="shared" si="4"/>
        <v>0</v>
      </c>
      <c r="X26" s="70">
        <f t="shared" si="4"/>
        <v>0</v>
      </c>
      <c r="Y26" s="70">
        <f t="shared" si="4"/>
        <v>0</v>
      </c>
      <c r="Z26" s="70">
        <f t="shared" si="4"/>
        <v>0</v>
      </c>
      <c r="AA26" s="70">
        <f t="shared" si="4"/>
        <v>0</v>
      </c>
      <c r="AB26" s="70">
        <f t="shared" si="4"/>
        <v>0</v>
      </c>
      <c r="AC26" s="70">
        <f t="shared" si="4"/>
        <v>0</v>
      </c>
      <c r="AD26" s="70">
        <f t="shared" si="4"/>
        <v>0</v>
      </c>
      <c r="AE26" s="70">
        <f t="shared" si="4"/>
        <v>0</v>
      </c>
      <c r="AF26" s="70">
        <f t="shared" si="4"/>
        <v>0</v>
      </c>
      <c r="AG26" s="70">
        <f t="shared" si="4"/>
        <v>0</v>
      </c>
      <c r="AH26" s="70">
        <f t="shared" si="4"/>
        <v>0</v>
      </c>
      <c r="AI26" s="70">
        <f t="shared" si="4"/>
        <v>0</v>
      </c>
      <c r="AJ26" s="70">
        <f t="shared" si="4"/>
        <v>0</v>
      </c>
      <c r="AK26" s="70">
        <f t="shared" si="4"/>
        <v>0</v>
      </c>
      <c r="AL26" s="70">
        <f t="shared" si="4"/>
        <v>0</v>
      </c>
      <c r="AM26" s="70">
        <f t="shared" si="4"/>
        <v>0</v>
      </c>
      <c r="AN26" s="70">
        <f t="shared" si="4"/>
        <v>0</v>
      </c>
      <c r="AO26" s="70">
        <f t="shared" si="4"/>
        <v>0</v>
      </c>
      <c r="AP26" s="70">
        <f t="shared" si="4"/>
        <v>0</v>
      </c>
      <c r="AQ26" s="70">
        <f t="shared" si="4"/>
        <v>11366.519291270626</v>
      </c>
      <c r="AR26" s="70">
        <f t="shared" si="4"/>
        <v>0</v>
      </c>
      <c r="AS26" s="201"/>
      <c r="AT26" s="55"/>
      <c r="AU26" s="37"/>
      <c r="AV26" s="37"/>
      <c r="AW26" s="37"/>
      <c r="AX26" s="37"/>
    </row>
    <row r="27" spans="1:50" ht="33" customHeight="1" x14ac:dyDescent="0.25">
      <c r="A27" s="56" t="s">
        <v>215</v>
      </c>
      <c r="B27" s="59" t="s">
        <v>209</v>
      </c>
      <c r="C27" s="62" t="s">
        <v>203</v>
      </c>
      <c r="D27" s="72">
        <f>SUM(E27:AR27)</f>
        <v>26361.073797494195</v>
      </c>
      <c r="E27" s="73">
        <f>'[19]2 ИП ТСv2 без НДС для переноса'!$U$20</f>
        <v>8479.7581645958599</v>
      </c>
      <c r="F27" s="73"/>
      <c r="G27" s="73"/>
      <c r="H27" s="73"/>
      <c r="I27" s="73"/>
      <c r="J27" s="73"/>
      <c r="K27" s="73"/>
      <c r="L27" s="73">
        <f>'[19]2 ИП ТСv2 без НДС для переноса'!$U$24</f>
        <v>3671.1153257420665</v>
      </c>
      <c r="M27" s="73"/>
      <c r="N27" s="73"/>
      <c r="O27" s="73"/>
      <c r="P27" s="73"/>
      <c r="Q27" s="73"/>
      <c r="R27" s="73"/>
      <c r="S27" s="73"/>
      <c r="T27" s="73">
        <f>'[19]2 ИП ТСv2 без НДС для переноса'!$U$28</f>
        <v>2843.6810158856401</v>
      </c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>
        <f>'[19]2 ИП ТСv2 без НДС для переноса'!$U$35</f>
        <v>11366.519291270626</v>
      </c>
      <c r="AR27" s="73"/>
      <c r="AS27" s="201"/>
      <c r="AT27" s="55"/>
      <c r="AU27" s="37"/>
      <c r="AV27" s="37"/>
      <c r="AW27" s="37"/>
      <c r="AX27" s="37"/>
    </row>
    <row r="28" spans="1:50" ht="24.75" customHeight="1" x14ac:dyDescent="0.25">
      <c r="A28" s="56" t="s">
        <v>214</v>
      </c>
      <c r="B28" s="69">
        <v>2023</v>
      </c>
      <c r="C28" s="48" t="s">
        <v>203</v>
      </c>
      <c r="D28" s="70">
        <f t="shared" si="4"/>
        <v>35717.085176552253</v>
      </c>
      <c r="E28" s="70">
        <f t="shared" si="4"/>
        <v>0</v>
      </c>
      <c r="F28" s="70">
        <f t="shared" si="4"/>
        <v>0</v>
      </c>
      <c r="G28" s="70">
        <f t="shared" si="4"/>
        <v>0</v>
      </c>
      <c r="H28" s="70">
        <f t="shared" si="4"/>
        <v>0</v>
      </c>
      <c r="I28" s="70">
        <f t="shared" si="4"/>
        <v>0</v>
      </c>
      <c r="J28" s="70">
        <f t="shared" si="4"/>
        <v>0</v>
      </c>
      <c r="K28" s="70">
        <f t="shared" si="4"/>
        <v>0</v>
      </c>
      <c r="L28" s="70">
        <f t="shared" si="4"/>
        <v>0</v>
      </c>
      <c r="M28" s="70">
        <f t="shared" si="4"/>
        <v>3867.6330291888798</v>
      </c>
      <c r="N28" s="70">
        <f t="shared" si="4"/>
        <v>0</v>
      </c>
      <c r="O28" s="70">
        <f t="shared" si="4"/>
        <v>0</v>
      </c>
      <c r="P28" s="70">
        <f t="shared" si="4"/>
        <v>0</v>
      </c>
      <c r="Q28" s="70">
        <f t="shared" si="4"/>
        <v>0</v>
      </c>
      <c r="R28" s="70">
        <f t="shared" si="4"/>
        <v>0</v>
      </c>
      <c r="S28" s="70">
        <f t="shared" si="4"/>
        <v>0</v>
      </c>
      <c r="T28" s="70">
        <f t="shared" si="4"/>
        <v>0</v>
      </c>
      <c r="U28" s="70">
        <f t="shared" si="4"/>
        <v>5193.9055901418642</v>
      </c>
      <c r="V28" s="70">
        <f t="shared" si="4"/>
        <v>0</v>
      </c>
      <c r="W28" s="70">
        <f t="shared" si="4"/>
        <v>0</v>
      </c>
      <c r="X28" s="70">
        <f t="shared" si="4"/>
        <v>0</v>
      </c>
      <c r="Y28" s="70">
        <f t="shared" si="4"/>
        <v>0</v>
      </c>
      <c r="Z28" s="70">
        <f t="shared" si="4"/>
        <v>0</v>
      </c>
      <c r="AA28" s="70">
        <f t="shared" si="4"/>
        <v>0</v>
      </c>
      <c r="AB28" s="70">
        <f t="shared" si="4"/>
        <v>0</v>
      </c>
      <c r="AC28" s="70">
        <f t="shared" si="4"/>
        <v>0</v>
      </c>
      <c r="AD28" s="70">
        <f t="shared" si="4"/>
        <v>0</v>
      </c>
      <c r="AE28" s="70">
        <f t="shared" si="4"/>
        <v>0</v>
      </c>
      <c r="AF28" s="70">
        <f t="shared" si="4"/>
        <v>0</v>
      </c>
      <c r="AG28" s="70">
        <f t="shared" si="4"/>
        <v>0</v>
      </c>
      <c r="AH28" s="70">
        <f t="shared" si="4"/>
        <v>0</v>
      </c>
      <c r="AI28" s="70">
        <f t="shared" si="4"/>
        <v>0</v>
      </c>
      <c r="AJ28" s="70">
        <f t="shared" si="4"/>
        <v>0</v>
      </c>
      <c r="AK28" s="70">
        <f t="shared" si="4"/>
        <v>0</v>
      </c>
      <c r="AL28" s="70">
        <f t="shared" si="4"/>
        <v>0</v>
      </c>
      <c r="AM28" s="70">
        <f t="shared" si="4"/>
        <v>0</v>
      </c>
      <c r="AN28" s="70">
        <f t="shared" si="4"/>
        <v>0</v>
      </c>
      <c r="AO28" s="70">
        <f t="shared" si="4"/>
        <v>0</v>
      </c>
      <c r="AP28" s="70">
        <f t="shared" si="4"/>
        <v>0</v>
      </c>
      <c r="AQ28" s="70">
        <f t="shared" si="4"/>
        <v>26655.546557221511</v>
      </c>
      <c r="AR28" s="70">
        <f t="shared" si="4"/>
        <v>0</v>
      </c>
      <c r="AS28" s="201"/>
      <c r="AT28" s="55"/>
      <c r="AU28" s="37"/>
      <c r="AV28" s="37"/>
      <c r="AW28" s="37"/>
      <c r="AX28" s="37"/>
    </row>
    <row r="29" spans="1:50" ht="33" customHeight="1" x14ac:dyDescent="0.25">
      <c r="A29" s="56" t="s">
        <v>215</v>
      </c>
      <c r="B29" s="59" t="s">
        <v>209</v>
      </c>
      <c r="C29" s="62" t="s">
        <v>203</v>
      </c>
      <c r="D29" s="72">
        <f>SUM(E29:AR29)</f>
        <v>35717.085176552253</v>
      </c>
      <c r="E29" s="73"/>
      <c r="F29" s="73"/>
      <c r="G29" s="73"/>
      <c r="H29" s="73"/>
      <c r="I29" s="73"/>
      <c r="J29" s="73"/>
      <c r="K29" s="73"/>
      <c r="L29" s="73"/>
      <c r="M29" s="73">
        <f>'[19]2 ИП ТСv2 без НДС для переноса'!$W$25</f>
        <v>3867.6330291888798</v>
      </c>
      <c r="N29" s="73"/>
      <c r="O29" s="73"/>
      <c r="P29" s="73"/>
      <c r="Q29" s="73"/>
      <c r="R29" s="73"/>
      <c r="S29" s="73"/>
      <c r="T29" s="73"/>
      <c r="U29" s="73">
        <f>'[19]2 ИП ТСv2 без НДС для переноса'!$W$29</f>
        <v>5193.9055901418642</v>
      </c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>
        <f>'[19]2 ИП ТСv2 без НДС для переноса'!$W$35</f>
        <v>26655.546557221511</v>
      </c>
      <c r="AR29" s="73"/>
      <c r="AS29" s="202"/>
      <c r="AT29" s="55"/>
      <c r="AU29" s="37"/>
      <c r="AV29" s="37"/>
      <c r="AW29" s="37"/>
      <c r="AX29" s="37"/>
    </row>
    <row r="30" spans="1:50" ht="30" x14ac:dyDescent="0.25">
      <c r="A30" s="63" t="s">
        <v>216</v>
      </c>
      <c r="B30" s="50" t="s">
        <v>217</v>
      </c>
      <c r="C30" s="64" t="s">
        <v>164</v>
      </c>
      <c r="D30" s="64" t="s">
        <v>164</v>
      </c>
      <c r="E30" s="64" t="s">
        <v>164</v>
      </c>
      <c r="F30" s="64" t="s">
        <v>164</v>
      </c>
      <c r="G30" s="64" t="s">
        <v>164</v>
      </c>
      <c r="H30" s="64" t="s">
        <v>164</v>
      </c>
      <c r="I30" s="64" t="s">
        <v>164</v>
      </c>
      <c r="J30" s="64" t="s">
        <v>164</v>
      </c>
      <c r="K30" s="64" t="s">
        <v>164</v>
      </c>
      <c r="L30" s="64" t="s">
        <v>164</v>
      </c>
      <c r="M30" s="64" t="s">
        <v>164</v>
      </c>
      <c r="N30" s="64" t="s">
        <v>164</v>
      </c>
      <c r="O30" s="64" t="s">
        <v>164</v>
      </c>
      <c r="P30" s="64" t="s">
        <v>164</v>
      </c>
      <c r="Q30" s="64" t="s">
        <v>164</v>
      </c>
      <c r="R30" s="64" t="s">
        <v>164</v>
      </c>
      <c r="S30" s="64" t="s">
        <v>164</v>
      </c>
      <c r="T30" s="64" t="s">
        <v>164</v>
      </c>
      <c r="U30" s="64" t="s">
        <v>164</v>
      </c>
      <c r="V30" s="64" t="s">
        <v>164</v>
      </c>
      <c r="W30" s="64" t="s">
        <v>164</v>
      </c>
      <c r="X30" s="64" t="s">
        <v>164</v>
      </c>
      <c r="Y30" s="64" t="s">
        <v>164</v>
      </c>
      <c r="Z30" s="64" t="s">
        <v>164</v>
      </c>
      <c r="AA30" s="64" t="s">
        <v>164</v>
      </c>
      <c r="AB30" s="64" t="s">
        <v>164</v>
      </c>
      <c r="AC30" s="64" t="s">
        <v>164</v>
      </c>
      <c r="AD30" s="64" t="s">
        <v>164</v>
      </c>
      <c r="AE30" s="64" t="s">
        <v>164</v>
      </c>
      <c r="AF30" s="64" t="s">
        <v>164</v>
      </c>
      <c r="AG30" s="64" t="s">
        <v>164</v>
      </c>
      <c r="AH30" s="64" t="s">
        <v>164</v>
      </c>
      <c r="AI30" s="64" t="s">
        <v>164</v>
      </c>
      <c r="AJ30" s="64" t="s">
        <v>164</v>
      </c>
      <c r="AK30" s="64" t="s">
        <v>164</v>
      </c>
      <c r="AL30" s="64" t="s">
        <v>164</v>
      </c>
      <c r="AM30" s="64" t="s">
        <v>164</v>
      </c>
      <c r="AN30" s="64" t="s">
        <v>164</v>
      </c>
      <c r="AO30" s="64" t="s">
        <v>164</v>
      </c>
      <c r="AP30" s="64" t="s">
        <v>164</v>
      </c>
      <c r="AQ30" s="64"/>
      <c r="AR30" s="64" t="s">
        <v>164</v>
      </c>
      <c r="AS30" s="50"/>
      <c r="AT30" s="55"/>
      <c r="AU30" s="37"/>
      <c r="AV30" s="37"/>
      <c r="AW30" s="37"/>
      <c r="AX30" s="37"/>
    </row>
    <row r="31" spans="1:50" x14ac:dyDescent="0.25">
      <c r="A31" s="63" t="s">
        <v>218</v>
      </c>
      <c r="B31" s="50" t="s">
        <v>219</v>
      </c>
      <c r="C31" s="64" t="s">
        <v>164</v>
      </c>
      <c r="D31" s="64" t="s">
        <v>164</v>
      </c>
      <c r="E31" s="64" t="s">
        <v>164</v>
      </c>
      <c r="F31" s="64" t="s">
        <v>164</v>
      </c>
      <c r="G31" s="64" t="s">
        <v>164</v>
      </c>
      <c r="H31" s="64" t="s">
        <v>164</v>
      </c>
      <c r="I31" s="64" t="s">
        <v>164</v>
      </c>
      <c r="J31" s="64" t="s">
        <v>164</v>
      </c>
      <c r="K31" s="64" t="s">
        <v>164</v>
      </c>
      <c r="L31" s="64" t="s">
        <v>164</v>
      </c>
      <c r="M31" s="64" t="s">
        <v>164</v>
      </c>
      <c r="N31" s="64" t="s">
        <v>164</v>
      </c>
      <c r="O31" s="64" t="s">
        <v>164</v>
      </c>
      <c r="P31" s="64" t="s">
        <v>164</v>
      </c>
      <c r="Q31" s="64" t="s">
        <v>164</v>
      </c>
      <c r="R31" s="64" t="s">
        <v>164</v>
      </c>
      <c r="S31" s="64" t="s">
        <v>164</v>
      </c>
      <c r="T31" s="64" t="s">
        <v>164</v>
      </c>
      <c r="U31" s="64" t="s">
        <v>164</v>
      </c>
      <c r="V31" s="64" t="s">
        <v>164</v>
      </c>
      <c r="W31" s="64" t="s">
        <v>164</v>
      </c>
      <c r="X31" s="64" t="s">
        <v>164</v>
      </c>
      <c r="Y31" s="64" t="s">
        <v>164</v>
      </c>
      <c r="Z31" s="64" t="s">
        <v>164</v>
      </c>
      <c r="AA31" s="64" t="s">
        <v>164</v>
      </c>
      <c r="AB31" s="64" t="s">
        <v>164</v>
      </c>
      <c r="AC31" s="64" t="s">
        <v>164</v>
      </c>
      <c r="AD31" s="64" t="s">
        <v>164</v>
      </c>
      <c r="AE31" s="64" t="s">
        <v>164</v>
      </c>
      <c r="AF31" s="64" t="s">
        <v>164</v>
      </c>
      <c r="AG31" s="64" t="s">
        <v>164</v>
      </c>
      <c r="AH31" s="64" t="s">
        <v>164</v>
      </c>
      <c r="AI31" s="64" t="s">
        <v>164</v>
      </c>
      <c r="AJ31" s="64" t="s">
        <v>164</v>
      </c>
      <c r="AK31" s="64" t="s">
        <v>164</v>
      </c>
      <c r="AL31" s="64" t="s">
        <v>164</v>
      </c>
      <c r="AM31" s="64" t="s">
        <v>164</v>
      </c>
      <c r="AN31" s="64" t="s">
        <v>164</v>
      </c>
      <c r="AO31" s="64" t="s">
        <v>164</v>
      </c>
      <c r="AP31" s="64" t="s">
        <v>164</v>
      </c>
      <c r="AQ31" s="64"/>
      <c r="AR31" s="64" t="s">
        <v>164</v>
      </c>
      <c r="AS31" s="50"/>
      <c r="AT31" s="55"/>
      <c r="AU31" s="37"/>
      <c r="AV31" s="37"/>
      <c r="AW31" s="37"/>
      <c r="AX31" s="37"/>
    </row>
    <row r="32" spans="1:50" x14ac:dyDescent="0.25">
      <c r="A32" s="63" t="s">
        <v>220</v>
      </c>
      <c r="B32" s="50" t="s">
        <v>221</v>
      </c>
      <c r="C32" s="64" t="s">
        <v>222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50"/>
      <c r="AT32" s="55"/>
      <c r="AU32" s="37"/>
      <c r="AV32" s="37"/>
      <c r="AW32" s="37"/>
      <c r="AX32" s="37"/>
    </row>
    <row r="33" spans="1:50" x14ac:dyDescent="0.25">
      <c r="A33" s="63" t="s">
        <v>223</v>
      </c>
      <c r="B33" s="50" t="s">
        <v>224</v>
      </c>
      <c r="C33" s="64" t="s">
        <v>222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50"/>
      <c r="AT33" s="55"/>
      <c r="AU33" s="37"/>
      <c r="AV33" s="37"/>
      <c r="AW33" s="37"/>
      <c r="AX33" s="37"/>
    </row>
    <row r="34" spans="1:50" ht="30" x14ac:dyDescent="0.25">
      <c r="A34" s="63" t="s">
        <v>225</v>
      </c>
      <c r="B34" s="50" t="s">
        <v>226</v>
      </c>
      <c r="C34" s="64" t="s">
        <v>164</v>
      </c>
      <c r="D34" s="64" t="s">
        <v>164</v>
      </c>
      <c r="E34" s="64" t="s">
        <v>164</v>
      </c>
      <c r="F34" s="64" t="s">
        <v>164</v>
      </c>
      <c r="G34" s="64" t="s">
        <v>164</v>
      </c>
      <c r="H34" s="64" t="s">
        <v>164</v>
      </c>
      <c r="I34" s="64" t="s">
        <v>164</v>
      </c>
      <c r="J34" s="64" t="s">
        <v>164</v>
      </c>
      <c r="K34" s="64" t="s">
        <v>164</v>
      </c>
      <c r="L34" s="64" t="s">
        <v>164</v>
      </c>
      <c r="M34" s="64" t="s">
        <v>164</v>
      </c>
      <c r="N34" s="64" t="s">
        <v>164</v>
      </c>
      <c r="O34" s="64" t="s">
        <v>164</v>
      </c>
      <c r="P34" s="64" t="s">
        <v>164</v>
      </c>
      <c r="Q34" s="64" t="s">
        <v>164</v>
      </c>
      <c r="R34" s="64" t="s">
        <v>164</v>
      </c>
      <c r="S34" s="64" t="s">
        <v>164</v>
      </c>
      <c r="T34" s="64" t="s">
        <v>164</v>
      </c>
      <c r="U34" s="64" t="s">
        <v>164</v>
      </c>
      <c r="V34" s="64" t="s">
        <v>164</v>
      </c>
      <c r="W34" s="64" t="s">
        <v>164</v>
      </c>
      <c r="X34" s="64" t="s">
        <v>164</v>
      </c>
      <c r="Y34" s="64" t="s">
        <v>164</v>
      </c>
      <c r="Z34" s="64" t="s">
        <v>164</v>
      </c>
      <c r="AA34" s="64" t="s">
        <v>164</v>
      </c>
      <c r="AB34" s="64" t="s">
        <v>164</v>
      </c>
      <c r="AC34" s="64" t="s">
        <v>164</v>
      </c>
      <c r="AD34" s="64" t="s">
        <v>164</v>
      </c>
      <c r="AE34" s="64" t="s">
        <v>164</v>
      </c>
      <c r="AF34" s="64" t="s">
        <v>164</v>
      </c>
      <c r="AG34" s="64" t="s">
        <v>164</v>
      </c>
      <c r="AH34" s="64" t="s">
        <v>164</v>
      </c>
      <c r="AI34" s="64" t="s">
        <v>164</v>
      </c>
      <c r="AJ34" s="64" t="s">
        <v>164</v>
      </c>
      <c r="AK34" s="64" t="s">
        <v>164</v>
      </c>
      <c r="AL34" s="64" t="s">
        <v>164</v>
      </c>
      <c r="AM34" s="64" t="s">
        <v>164</v>
      </c>
      <c r="AN34" s="64" t="s">
        <v>164</v>
      </c>
      <c r="AO34" s="64" t="s">
        <v>164</v>
      </c>
      <c r="AP34" s="64" t="s">
        <v>164</v>
      </c>
      <c r="AQ34" s="64"/>
      <c r="AR34" s="64" t="s">
        <v>164</v>
      </c>
      <c r="AS34" s="50"/>
      <c r="AT34" s="66"/>
      <c r="AU34" s="37"/>
      <c r="AV34" s="37"/>
      <c r="AW34" s="37"/>
      <c r="AX34" s="37"/>
    </row>
    <row r="35" spans="1:50" ht="75" x14ac:dyDescent="0.25">
      <c r="A35" s="63" t="s">
        <v>227</v>
      </c>
      <c r="B35" s="50" t="s">
        <v>221</v>
      </c>
      <c r="C35" s="64" t="s">
        <v>228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50" t="s">
        <v>229</v>
      </c>
      <c r="AT35" s="66"/>
      <c r="AU35" s="37"/>
      <c r="AV35" s="37"/>
      <c r="AW35" s="37"/>
      <c r="AX35" s="37"/>
    </row>
    <row r="36" spans="1:50" ht="75" x14ac:dyDescent="0.25">
      <c r="A36" s="63" t="s">
        <v>230</v>
      </c>
      <c r="B36" s="50" t="s">
        <v>224</v>
      </c>
      <c r="C36" s="64" t="s">
        <v>228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50" t="s">
        <v>231</v>
      </c>
      <c r="AT36" s="66"/>
      <c r="AU36" s="37"/>
      <c r="AV36" s="37"/>
      <c r="AW36" s="37"/>
      <c r="AX36" s="37"/>
    </row>
    <row r="37" spans="1:50" ht="45" x14ac:dyDescent="0.25">
      <c r="A37" s="63" t="s">
        <v>232</v>
      </c>
      <c r="B37" s="50" t="s">
        <v>233</v>
      </c>
      <c r="C37" s="64" t="s">
        <v>164</v>
      </c>
      <c r="D37" s="64" t="s">
        <v>164</v>
      </c>
      <c r="E37" s="64" t="s">
        <v>164</v>
      </c>
      <c r="F37" s="64" t="s">
        <v>164</v>
      </c>
      <c r="G37" s="64" t="s">
        <v>164</v>
      </c>
      <c r="H37" s="64" t="s">
        <v>164</v>
      </c>
      <c r="I37" s="64" t="s">
        <v>164</v>
      </c>
      <c r="J37" s="64" t="s">
        <v>164</v>
      </c>
      <c r="K37" s="64" t="s">
        <v>164</v>
      </c>
      <c r="L37" s="64" t="s">
        <v>164</v>
      </c>
      <c r="M37" s="64" t="s">
        <v>164</v>
      </c>
      <c r="N37" s="64" t="s">
        <v>164</v>
      </c>
      <c r="O37" s="64" t="s">
        <v>164</v>
      </c>
      <c r="P37" s="64" t="s">
        <v>164</v>
      </c>
      <c r="Q37" s="64" t="s">
        <v>164</v>
      </c>
      <c r="R37" s="64" t="s">
        <v>164</v>
      </c>
      <c r="S37" s="64" t="s">
        <v>164</v>
      </c>
      <c r="T37" s="64" t="s">
        <v>164</v>
      </c>
      <c r="U37" s="64" t="s">
        <v>164</v>
      </c>
      <c r="V37" s="64" t="s">
        <v>164</v>
      </c>
      <c r="W37" s="64" t="s">
        <v>164</v>
      </c>
      <c r="X37" s="64" t="s">
        <v>164</v>
      </c>
      <c r="Y37" s="64" t="s">
        <v>164</v>
      </c>
      <c r="Z37" s="64" t="s">
        <v>164</v>
      </c>
      <c r="AA37" s="64" t="s">
        <v>164</v>
      </c>
      <c r="AB37" s="64" t="s">
        <v>164</v>
      </c>
      <c r="AC37" s="64" t="s">
        <v>164</v>
      </c>
      <c r="AD37" s="64" t="s">
        <v>164</v>
      </c>
      <c r="AE37" s="64" t="s">
        <v>164</v>
      </c>
      <c r="AF37" s="64" t="s">
        <v>164</v>
      </c>
      <c r="AG37" s="64" t="s">
        <v>164</v>
      </c>
      <c r="AH37" s="64" t="s">
        <v>164</v>
      </c>
      <c r="AI37" s="64" t="s">
        <v>164</v>
      </c>
      <c r="AJ37" s="64" t="s">
        <v>164</v>
      </c>
      <c r="AK37" s="64" t="s">
        <v>164</v>
      </c>
      <c r="AL37" s="64" t="s">
        <v>164</v>
      </c>
      <c r="AM37" s="64" t="s">
        <v>164</v>
      </c>
      <c r="AN37" s="64" t="s">
        <v>164</v>
      </c>
      <c r="AO37" s="64" t="s">
        <v>164</v>
      </c>
      <c r="AP37" s="64" t="s">
        <v>164</v>
      </c>
      <c r="AQ37" s="64"/>
      <c r="AR37" s="64" t="s">
        <v>164</v>
      </c>
      <c r="AS37" s="50"/>
      <c r="AT37" s="66"/>
      <c r="AU37" s="37"/>
      <c r="AV37" s="37"/>
      <c r="AW37" s="37"/>
      <c r="AX37" s="37"/>
    </row>
    <row r="38" spans="1:50" ht="45" x14ac:dyDescent="0.25">
      <c r="A38" s="63" t="s">
        <v>234</v>
      </c>
      <c r="B38" s="50" t="s">
        <v>221</v>
      </c>
      <c r="C38" s="64" t="s">
        <v>235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50" t="s">
        <v>236</v>
      </c>
      <c r="AT38" s="66"/>
      <c r="AU38" s="37"/>
      <c r="AV38" s="37"/>
      <c r="AW38" s="37"/>
      <c r="AX38" s="37"/>
    </row>
    <row r="39" spans="1:50" ht="45" x14ac:dyDescent="0.25">
      <c r="A39" s="63" t="s">
        <v>237</v>
      </c>
      <c r="B39" s="50" t="s">
        <v>224</v>
      </c>
      <c r="C39" s="64" t="s">
        <v>235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50" t="s">
        <v>238</v>
      </c>
      <c r="AT39" s="66"/>
      <c r="AU39" s="37"/>
      <c r="AV39" s="37"/>
      <c r="AW39" s="37"/>
      <c r="AX39" s="37"/>
    </row>
    <row r="40" spans="1:50" ht="30" x14ac:dyDescent="0.25">
      <c r="A40" s="63" t="s">
        <v>239</v>
      </c>
      <c r="B40" s="50" t="s">
        <v>240</v>
      </c>
      <c r="C40" s="64" t="s">
        <v>164</v>
      </c>
      <c r="D40" s="64" t="s">
        <v>164</v>
      </c>
      <c r="E40" s="64" t="s">
        <v>164</v>
      </c>
      <c r="F40" s="64" t="s">
        <v>164</v>
      </c>
      <c r="G40" s="64" t="s">
        <v>164</v>
      </c>
      <c r="H40" s="64" t="s">
        <v>164</v>
      </c>
      <c r="I40" s="64" t="s">
        <v>164</v>
      </c>
      <c r="J40" s="64" t="s">
        <v>164</v>
      </c>
      <c r="K40" s="64" t="s">
        <v>164</v>
      </c>
      <c r="L40" s="64" t="s">
        <v>164</v>
      </c>
      <c r="M40" s="64" t="s">
        <v>164</v>
      </c>
      <c r="N40" s="64" t="s">
        <v>164</v>
      </c>
      <c r="O40" s="64" t="s">
        <v>164</v>
      </c>
      <c r="P40" s="64" t="s">
        <v>164</v>
      </c>
      <c r="Q40" s="64" t="s">
        <v>164</v>
      </c>
      <c r="R40" s="64" t="s">
        <v>164</v>
      </c>
      <c r="S40" s="64" t="s">
        <v>164</v>
      </c>
      <c r="T40" s="64" t="s">
        <v>164</v>
      </c>
      <c r="U40" s="64" t="s">
        <v>164</v>
      </c>
      <c r="V40" s="64" t="s">
        <v>164</v>
      </c>
      <c r="W40" s="64" t="s">
        <v>164</v>
      </c>
      <c r="X40" s="64" t="s">
        <v>164</v>
      </c>
      <c r="Y40" s="64" t="s">
        <v>164</v>
      </c>
      <c r="Z40" s="64" t="s">
        <v>164</v>
      </c>
      <c r="AA40" s="64" t="s">
        <v>164</v>
      </c>
      <c r="AB40" s="64" t="s">
        <v>164</v>
      </c>
      <c r="AC40" s="64" t="s">
        <v>164</v>
      </c>
      <c r="AD40" s="64" t="s">
        <v>164</v>
      </c>
      <c r="AE40" s="64" t="s">
        <v>164</v>
      </c>
      <c r="AF40" s="64" t="s">
        <v>164</v>
      </c>
      <c r="AG40" s="64" t="s">
        <v>164</v>
      </c>
      <c r="AH40" s="64" t="s">
        <v>164</v>
      </c>
      <c r="AI40" s="64" t="s">
        <v>164</v>
      </c>
      <c r="AJ40" s="64" t="s">
        <v>164</v>
      </c>
      <c r="AK40" s="64" t="s">
        <v>164</v>
      </c>
      <c r="AL40" s="64" t="s">
        <v>164</v>
      </c>
      <c r="AM40" s="64" t="s">
        <v>164</v>
      </c>
      <c r="AN40" s="64" t="s">
        <v>164</v>
      </c>
      <c r="AO40" s="64" t="s">
        <v>164</v>
      </c>
      <c r="AP40" s="64" t="s">
        <v>164</v>
      </c>
      <c r="AQ40" s="64"/>
      <c r="AR40" s="64" t="s">
        <v>164</v>
      </c>
      <c r="AS40" s="50"/>
      <c r="AT40" s="66"/>
      <c r="AU40" s="37"/>
      <c r="AV40" s="37"/>
      <c r="AW40" s="37"/>
      <c r="AX40" s="37"/>
    </row>
    <row r="41" spans="1:50" ht="45" x14ac:dyDescent="0.25">
      <c r="A41" s="63" t="s">
        <v>241</v>
      </c>
      <c r="B41" s="50" t="s">
        <v>221</v>
      </c>
      <c r="C41" s="64" t="s">
        <v>242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50" t="s">
        <v>243</v>
      </c>
      <c r="AT41" s="66"/>
      <c r="AU41" s="37"/>
      <c r="AV41" s="37"/>
      <c r="AW41" s="37"/>
      <c r="AX41" s="37"/>
    </row>
    <row r="42" spans="1:50" ht="45" x14ac:dyDescent="0.25">
      <c r="A42" s="63" t="s">
        <v>244</v>
      </c>
      <c r="B42" s="50" t="s">
        <v>224</v>
      </c>
      <c r="C42" s="64" t="s">
        <v>242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50" t="s">
        <v>245</v>
      </c>
      <c r="AT42" s="66"/>
      <c r="AU42" s="37"/>
      <c r="AV42" s="37"/>
      <c r="AW42" s="37"/>
      <c r="AX42" s="37"/>
    </row>
    <row r="43" spans="1:50" x14ac:dyDescent="0.25">
      <c r="A43" s="63" t="s">
        <v>246</v>
      </c>
      <c r="B43" s="50" t="s">
        <v>247</v>
      </c>
      <c r="C43" s="64" t="s">
        <v>164</v>
      </c>
      <c r="D43" s="64" t="s">
        <v>164</v>
      </c>
      <c r="E43" s="64" t="s">
        <v>164</v>
      </c>
      <c r="F43" s="64" t="s">
        <v>164</v>
      </c>
      <c r="G43" s="64" t="s">
        <v>164</v>
      </c>
      <c r="H43" s="64" t="s">
        <v>164</v>
      </c>
      <c r="I43" s="64" t="s">
        <v>164</v>
      </c>
      <c r="J43" s="64" t="s">
        <v>164</v>
      </c>
      <c r="K43" s="64" t="s">
        <v>164</v>
      </c>
      <c r="L43" s="64" t="s">
        <v>164</v>
      </c>
      <c r="M43" s="64" t="s">
        <v>164</v>
      </c>
      <c r="N43" s="64" t="s">
        <v>164</v>
      </c>
      <c r="O43" s="64" t="s">
        <v>164</v>
      </c>
      <c r="P43" s="64" t="s">
        <v>164</v>
      </c>
      <c r="Q43" s="64" t="s">
        <v>164</v>
      </c>
      <c r="R43" s="64" t="s">
        <v>164</v>
      </c>
      <c r="S43" s="64" t="s">
        <v>164</v>
      </c>
      <c r="T43" s="64" t="s">
        <v>164</v>
      </c>
      <c r="U43" s="64" t="s">
        <v>164</v>
      </c>
      <c r="V43" s="64" t="s">
        <v>164</v>
      </c>
      <c r="W43" s="64" t="s">
        <v>164</v>
      </c>
      <c r="X43" s="64" t="s">
        <v>164</v>
      </c>
      <c r="Y43" s="64" t="s">
        <v>164</v>
      </c>
      <c r="Z43" s="64" t="s">
        <v>164</v>
      </c>
      <c r="AA43" s="64" t="s">
        <v>164</v>
      </c>
      <c r="AB43" s="64" t="s">
        <v>164</v>
      </c>
      <c r="AC43" s="64" t="s">
        <v>164</v>
      </c>
      <c r="AD43" s="64" t="s">
        <v>164</v>
      </c>
      <c r="AE43" s="64" t="s">
        <v>164</v>
      </c>
      <c r="AF43" s="64" t="s">
        <v>164</v>
      </c>
      <c r="AG43" s="64" t="s">
        <v>164</v>
      </c>
      <c r="AH43" s="64" t="s">
        <v>164</v>
      </c>
      <c r="AI43" s="64" t="s">
        <v>164</v>
      </c>
      <c r="AJ43" s="64" t="s">
        <v>164</v>
      </c>
      <c r="AK43" s="64" t="s">
        <v>164</v>
      </c>
      <c r="AL43" s="64" t="s">
        <v>164</v>
      </c>
      <c r="AM43" s="64" t="s">
        <v>164</v>
      </c>
      <c r="AN43" s="64" t="s">
        <v>164</v>
      </c>
      <c r="AO43" s="64" t="s">
        <v>164</v>
      </c>
      <c r="AP43" s="64" t="s">
        <v>164</v>
      </c>
      <c r="AQ43" s="64"/>
      <c r="AR43" s="64" t="s">
        <v>164</v>
      </c>
      <c r="AS43" s="50"/>
      <c r="AT43" s="66"/>
      <c r="AU43" s="37"/>
      <c r="AV43" s="37"/>
      <c r="AW43" s="37"/>
      <c r="AX43" s="37"/>
    </row>
    <row r="44" spans="1:50" ht="30" x14ac:dyDescent="0.25">
      <c r="A44" s="63" t="s">
        <v>248</v>
      </c>
      <c r="B44" s="50" t="s">
        <v>221</v>
      </c>
      <c r="C44" s="64" t="s">
        <v>249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50" t="s">
        <v>250</v>
      </c>
      <c r="AT44" s="66"/>
      <c r="AU44" s="37"/>
      <c r="AV44" s="37"/>
      <c r="AW44" s="37"/>
      <c r="AX44" s="37"/>
    </row>
    <row r="45" spans="1:50" ht="30" x14ac:dyDescent="0.25">
      <c r="A45" s="63" t="s">
        <v>251</v>
      </c>
      <c r="B45" s="50" t="s">
        <v>224</v>
      </c>
      <c r="C45" s="64" t="s">
        <v>249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50" t="s">
        <v>252</v>
      </c>
      <c r="AT45" s="66"/>
      <c r="AU45" s="37"/>
      <c r="AV45" s="37"/>
      <c r="AW45" s="37"/>
      <c r="AX45" s="37"/>
    </row>
    <row r="46" spans="1:50" ht="30" x14ac:dyDescent="0.25">
      <c r="A46" s="63" t="s">
        <v>253</v>
      </c>
      <c r="B46" s="50" t="s">
        <v>254</v>
      </c>
      <c r="C46" s="64" t="s">
        <v>164</v>
      </c>
      <c r="D46" s="64" t="s">
        <v>164</v>
      </c>
      <c r="E46" s="64" t="s">
        <v>164</v>
      </c>
      <c r="F46" s="64" t="s">
        <v>164</v>
      </c>
      <c r="G46" s="64" t="s">
        <v>164</v>
      </c>
      <c r="H46" s="64" t="s">
        <v>164</v>
      </c>
      <c r="I46" s="64" t="s">
        <v>164</v>
      </c>
      <c r="J46" s="64" t="s">
        <v>164</v>
      </c>
      <c r="K46" s="64" t="s">
        <v>164</v>
      </c>
      <c r="L46" s="64" t="s">
        <v>164</v>
      </c>
      <c r="M46" s="64" t="s">
        <v>164</v>
      </c>
      <c r="N46" s="64" t="s">
        <v>164</v>
      </c>
      <c r="O46" s="64" t="s">
        <v>164</v>
      </c>
      <c r="P46" s="64" t="s">
        <v>164</v>
      </c>
      <c r="Q46" s="64" t="s">
        <v>164</v>
      </c>
      <c r="R46" s="64" t="s">
        <v>164</v>
      </c>
      <c r="S46" s="64" t="s">
        <v>164</v>
      </c>
      <c r="T46" s="64" t="s">
        <v>164</v>
      </c>
      <c r="U46" s="64" t="s">
        <v>164</v>
      </c>
      <c r="V46" s="64" t="s">
        <v>164</v>
      </c>
      <c r="W46" s="64" t="s">
        <v>164</v>
      </c>
      <c r="X46" s="64" t="s">
        <v>164</v>
      </c>
      <c r="Y46" s="64" t="s">
        <v>164</v>
      </c>
      <c r="Z46" s="64" t="s">
        <v>164</v>
      </c>
      <c r="AA46" s="64" t="s">
        <v>164</v>
      </c>
      <c r="AB46" s="64" t="s">
        <v>164</v>
      </c>
      <c r="AC46" s="64" t="s">
        <v>164</v>
      </c>
      <c r="AD46" s="64" t="s">
        <v>164</v>
      </c>
      <c r="AE46" s="64" t="s">
        <v>164</v>
      </c>
      <c r="AF46" s="64" t="s">
        <v>164</v>
      </c>
      <c r="AG46" s="64" t="s">
        <v>164</v>
      </c>
      <c r="AH46" s="64" t="s">
        <v>164</v>
      </c>
      <c r="AI46" s="64" t="s">
        <v>164</v>
      </c>
      <c r="AJ46" s="64" t="s">
        <v>164</v>
      </c>
      <c r="AK46" s="64" t="s">
        <v>164</v>
      </c>
      <c r="AL46" s="64" t="s">
        <v>164</v>
      </c>
      <c r="AM46" s="64" t="s">
        <v>164</v>
      </c>
      <c r="AN46" s="64" t="s">
        <v>164</v>
      </c>
      <c r="AO46" s="64" t="s">
        <v>164</v>
      </c>
      <c r="AP46" s="64" t="s">
        <v>164</v>
      </c>
      <c r="AQ46" s="64"/>
      <c r="AR46" s="64" t="s">
        <v>164</v>
      </c>
      <c r="AS46" s="50"/>
      <c r="AT46" s="66"/>
      <c r="AU46" s="37"/>
      <c r="AV46" s="37"/>
      <c r="AW46" s="37"/>
      <c r="AX46" s="37"/>
    </row>
    <row r="47" spans="1:50" x14ac:dyDescent="0.25">
      <c r="A47" s="63" t="s">
        <v>255</v>
      </c>
      <c r="B47" s="50" t="s">
        <v>221</v>
      </c>
      <c r="C47" s="64" t="s">
        <v>242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50"/>
      <c r="AT47" s="66"/>
      <c r="AU47" s="37"/>
      <c r="AV47" s="37"/>
      <c r="AW47" s="37"/>
      <c r="AX47" s="37"/>
    </row>
    <row r="48" spans="1:50" x14ac:dyDescent="0.25">
      <c r="A48" s="63" t="s">
        <v>256</v>
      </c>
      <c r="B48" s="50" t="s">
        <v>224</v>
      </c>
      <c r="C48" s="64" t="s">
        <v>242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50"/>
      <c r="AT48" s="66"/>
      <c r="AU48" s="37"/>
      <c r="AV48" s="37"/>
      <c r="AW48" s="37"/>
      <c r="AX48" s="37"/>
    </row>
    <row r="49" spans="1:50" ht="30" x14ac:dyDescent="0.25">
      <c r="A49" s="63" t="s">
        <v>257</v>
      </c>
      <c r="B49" s="50" t="s">
        <v>258</v>
      </c>
      <c r="C49" s="64" t="s">
        <v>164</v>
      </c>
      <c r="D49" s="64" t="s">
        <v>164</v>
      </c>
      <c r="E49" s="64" t="s">
        <v>164</v>
      </c>
      <c r="F49" s="64" t="s">
        <v>164</v>
      </c>
      <c r="G49" s="64" t="s">
        <v>164</v>
      </c>
      <c r="H49" s="64" t="s">
        <v>164</v>
      </c>
      <c r="I49" s="64" t="s">
        <v>164</v>
      </c>
      <c r="J49" s="64" t="s">
        <v>164</v>
      </c>
      <c r="K49" s="64" t="s">
        <v>164</v>
      </c>
      <c r="L49" s="64" t="s">
        <v>164</v>
      </c>
      <c r="M49" s="64" t="s">
        <v>164</v>
      </c>
      <c r="N49" s="64" t="s">
        <v>164</v>
      </c>
      <c r="O49" s="64" t="s">
        <v>164</v>
      </c>
      <c r="P49" s="64" t="s">
        <v>164</v>
      </c>
      <c r="Q49" s="64" t="s">
        <v>164</v>
      </c>
      <c r="R49" s="64" t="s">
        <v>164</v>
      </c>
      <c r="S49" s="64" t="s">
        <v>164</v>
      </c>
      <c r="T49" s="64" t="s">
        <v>164</v>
      </c>
      <c r="U49" s="64" t="s">
        <v>164</v>
      </c>
      <c r="V49" s="64" t="s">
        <v>164</v>
      </c>
      <c r="W49" s="64" t="s">
        <v>164</v>
      </c>
      <c r="X49" s="64" t="s">
        <v>164</v>
      </c>
      <c r="Y49" s="64" t="s">
        <v>164</v>
      </c>
      <c r="Z49" s="64" t="s">
        <v>164</v>
      </c>
      <c r="AA49" s="64" t="s">
        <v>164</v>
      </c>
      <c r="AB49" s="64" t="s">
        <v>164</v>
      </c>
      <c r="AC49" s="64" t="s">
        <v>164</v>
      </c>
      <c r="AD49" s="64" t="s">
        <v>164</v>
      </c>
      <c r="AE49" s="64" t="s">
        <v>164</v>
      </c>
      <c r="AF49" s="64" t="s">
        <v>164</v>
      </c>
      <c r="AG49" s="64" t="s">
        <v>164</v>
      </c>
      <c r="AH49" s="64" t="s">
        <v>164</v>
      </c>
      <c r="AI49" s="64" t="s">
        <v>164</v>
      </c>
      <c r="AJ49" s="64" t="s">
        <v>164</v>
      </c>
      <c r="AK49" s="64" t="s">
        <v>164</v>
      </c>
      <c r="AL49" s="64" t="s">
        <v>164</v>
      </c>
      <c r="AM49" s="64" t="s">
        <v>164</v>
      </c>
      <c r="AN49" s="64" t="s">
        <v>164</v>
      </c>
      <c r="AO49" s="64" t="s">
        <v>164</v>
      </c>
      <c r="AP49" s="64" t="s">
        <v>164</v>
      </c>
      <c r="AQ49" s="64"/>
      <c r="AR49" s="64" t="s">
        <v>164</v>
      </c>
      <c r="AS49" s="50"/>
      <c r="AT49" s="66"/>
      <c r="AU49" s="37"/>
      <c r="AV49" s="37"/>
      <c r="AW49" s="37"/>
      <c r="AX49" s="37"/>
    </row>
    <row r="50" spans="1:50" x14ac:dyDescent="0.25">
      <c r="A50" s="63" t="s">
        <v>259</v>
      </c>
      <c r="B50" s="50" t="s">
        <v>221</v>
      </c>
      <c r="C50" s="64" t="s">
        <v>242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50"/>
      <c r="AT50" s="66"/>
      <c r="AU50" s="37"/>
      <c r="AV50" s="37"/>
      <c r="AW50" s="37"/>
      <c r="AX50" s="37"/>
    </row>
    <row r="51" spans="1:50" x14ac:dyDescent="0.25">
      <c r="A51" s="63" t="s">
        <v>260</v>
      </c>
      <c r="B51" s="50" t="s">
        <v>224</v>
      </c>
      <c r="C51" s="64" t="s">
        <v>242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50"/>
      <c r="AT51" s="66"/>
      <c r="AU51" s="37"/>
      <c r="AV51" s="37"/>
      <c r="AW51" s="37"/>
      <c r="AX51" s="37"/>
    </row>
    <row r="52" spans="1:50" ht="30" x14ac:dyDescent="0.25">
      <c r="A52" s="63" t="s">
        <v>261</v>
      </c>
      <c r="B52" s="50" t="s">
        <v>262</v>
      </c>
      <c r="C52" s="64" t="s">
        <v>164</v>
      </c>
      <c r="D52" s="64" t="s">
        <v>164</v>
      </c>
      <c r="E52" s="64" t="s">
        <v>164</v>
      </c>
      <c r="F52" s="64" t="s">
        <v>164</v>
      </c>
      <c r="G52" s="64" t="s">
        <v>164</v>
      </c>
      <c r="H52" s="64" t="s">
        <v>164</v>
      </c>
      <c r="I52" s="64" t="s">
        <v>164</v>
      </c>
      <c r="J52" s="64" t="s">
        <v>164</v>
      </c>
      <c r="K52" s="64" t="s">
        <v>164</v>
      </c>
      <c r="L52" s="64" t="s">
        <v>164</v>
      </c>
      <c r="M52" s="64" t="s">
        <v>164</v>
      </c>
      <c r="N52" s="64" t="s">
        <v>164</v>
      </c>
      <c r="O52" s="64" t="s">
        <v>164</v>
      </c>
      <c r="P52" s="64" t="s">
        <v>164</v>
      </c>
      <c r="Q52" s="64" t="s">
        <v>164</v>
      </c>
      <c r="R52" s="64" t="s">
        <v>164</v>
      </c>
      <c r="S52" s="64" t="s">
        <v>164</v>
      </c>
      <c r="T52" s="64" t="s">
        <v>164</v>
      </c>
      <c r="U52" s="64" t="s">
        <v>164</v>
      </c>
      <c r="V52" s="64" t="s">
        <v>164</v>
      </c>
      <c r="W52" s="64" t="s">
        <v>164</v>
      </c>
      <c r="X52" s="64" t="s">
        <v>164</v>
      </c>
      <c r="Y52" s="64" t="s">
        <v>164</v>
      </c>
      <c r="Z52" s="64" t="s">
        <v>164</v>
      </c>
      <c r="AA52" s="64" t="s">
        <v>164</v>
      </c>
      <c r="AB52" s="64" t="s">
        <v>164</v>
      </c>
      <c r="AC52" s="64" t="s">
        <v>164</v>
      </c>
      <c r="AD52" s="64" t="s">
        <v>164</v>
      </c>
      <c r="AE52" s="64" t="s">
        <v>164</v>
      </c>
      <c r="AF52" s="64" t="s">
        <v>164</v>
      </c>
      <c r="AG52" s="64" t="s">
        <v>164</v>
      </c>
      <c r="AH52" s="64" t="s">
        <v>164</v>
      </c>
      <c r="AI52" s="64" t="s">
        <v>164</v>
      </c>
      <c r="AJ52" s="64" t="s">
        <v>164</v>
      </c>
      <c r="AK52" s="64" t="s">
        <v>164</v>
      </c>
      <c r="AL52" s="64" t="s">
        <v>164</v>
      </c>
      <c r="AM52" s="64" t="s">
        <v>164</v>
      </c>
      <c r="AN52" s="64" t="s">
        <v>164</v>
      </c>
      <c r="AO52" s="64" t="s">
        <v>164</v>
      </c>
      <c r="AP52" s="64" t="s">
        <v>164</v>
      </c>
      <c r="AQ52" s="64"/>
      <c r="AR52" s="64" t="s">
        <v>164</v>
      </c>
      <c r="AS52" s="50"/>
      <c r="AT52" s="66"/>
      <c r="AU52" s="37"/>
      <c r="AV52" s="37"/>
      <c r="AW52" s="37"/>
      <c r="AX52" s="37"/>
    </row>
    <row r="53" spans="1:50" x14ac:dyDescent="0.25">
      <c r="A53" s="63" t="s">
        <v>263</v>
      </c>
      <c r="B53" s="50" t="s">
        <v>221</v>
      </c>
      <c r="C53" s="64" t="s">
        <v>242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50"/>
      <c r="AT53" s="66"/>
      <c r="AU53" s="37"/>
      <c r="AV53" s="37"/>
      <c r="AW53" s="37"/>
      <c r="AX53" s="37"/>
    </row>
    <row r="54" spans="1:50" x14ac:dyDescent="0.25">
      <c r="A54" s="63" t="s">
        <v>264</v>
      </c>
      <c r="B54" s="50" t="s">
        <v>224</v>
      </c>
      <c r="C54" s="64" t="s">
        <v>242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50"/>
      <c r="AT54" s="66"/>
      <c r="AU54" s="37"/>
      <c r="AV54" s="37"/>
      <c r="AW54" s="37"/>
      <c r="AX54" s="37"/>
    </row>
    <row r="55" spans="1:50" ht="30" x14ac:dyDescent="0.25">
      <c r="A55" s="63" t="s">
        <v>265</v>
      </c>
      <c r="B55" s="50" t="s">
        <v>266</v>
      </c>
      <c r="C55" s="64" t="s">
        <v>164</v>
      </c>
      <c r="D55" s="64" t="s">
        <v>164</v>
      </c>
      <c r="E55" s="64" t="s">
        <v>164</v>
      </c>
      <c r="F55" s="64" t="s">
        <v>164</v>
      </c>
      <c r="G55" s="64" t="s">
        <v>164</v>
      </c>
      <c r="H55" s="64" t="s">
        <v>164</v>
      </c>
      <c r="I55" s="64" t="s">
        <v>164</v>
      </c>
      <c r="J55" s="64" t="s">
        <v>164</v>
      </c>
      <c r="K55" s="64" t="s">
        <v>164</v>
      </c>
      <c r="L55" s="64" t="s">
        <v>164</v>
      </c>
      <c r="M55" s="64" t="s">
        <v>164</v>
      </c>
      <c r="N55" s="64" t="s">
        <v>164</v>
      </c>
      <c r="O55" s="64" t="s">
        <v>164</v>
      </c>
      <c r="P55" s="64" t="s">
        <v>164</v>
      </c>
      <c r="Q55" s="64" t="s">
        <v>164</v>
      </c>
      <c r="R55" s="64" t="s">
        <v>164</v>
      </c>
      <c r="S55" s="64" t="s">
        <v>164</v>
      </c>
      <c r="T55" s="64" t="s">
        <v>164</v>
      </c>
      <c r="U55" s="64" t="s">
        <v>164</v>
      </c>
      <c r="V55" s="64" t="s">
        <v>164</v>
      </c>
      <c r="W55" s="64" t="s">
        <v>164</v>
      </c>
      <c r="X55" s="64" t="s">
        <v>164</v>
      </c>
      <c r="Y55" s="64" t="s">
        <v>164</v>
      </c>
      <c r="Z55" s="64" t="s">
        <v>164</v>
      </c>
      <c r="AA55" s="64" t="s">
        <v>164</v>
      </c>
      <c r="AB55" s="64" t="s">
        <v>164</v>
      </c>
      <c r="AC55" s="64" t="s">
        <v>164</v>
      </c>
      <c r="AD55" s="64" t="s">
        <v>164</v>
      </c>
      <c r="AE55" s="64" t="s">
        <v>164</v>
      </c>
      <c r="AF55" s="64" t="s">
        <v>164</v>
      </c>
      <c r="AG55" s="64" t="s">
        <v>164</v>
      </c>
      <c r="AH55" s="64" t="s">
        <v>164</v>
      </c>
      <c r="AI55" s="64" t="s">
        <v>164</v>
      </c>
      <c r="AJ55" s="64" t="s">
        <v>164</v>
      </c>
      <c r="AK55" s="64" t="s">
        <v>164</v>
      </c>
      <c r="AL55" s="64" t="s">
        <v>164</v>
      </c>
      <c r="AM55" s="64" t="s">
        <v>164</v>
      </c>
      <c r="AN55" s="64" t="s">
        <v>164</v>
      </c>
      <c r="AO55" s="64" t="s">
        <v>164</v>
      </c>
      <c r="AP55" s="64" t="s">
        <v>164</v>
      </c>
      <c r="AQ55" s="64"/>
      <c r="AR55" s="64" t="s">
        <v>164</v>
      </c>
      <c r="AS55" s="50"/>
      <c r="AT55" s="66"/>
      <c r="AU55" s="37"/>
      <c r="AV55" s="37"/>
      <c r="AW55" s="37"/>
      <c r="AX55" s="37"/>
    </row>
    <row r="56" spans="1:50" x14ac:dyDescent="0.25">
      <c r="A56" s="63" t="s">
        <v>267</v>
      </c>
      <c r="B56" s="50" t="s">
        <v>221</v>
      </c>
      <c r="C56" s="64" t="s">
        <v>242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50"/>
      <c r="AT56" s="66"/>
      <c r="AU56" s="37"/>
      <c r="AV56" s="37"/>
      <c r="AW56" s="37"/>
      <c r="AX56" s="37"/>
    </row>
    <row r="57" spans="1:50" x14ac:dyDescent="0.25">
      <c r="A57" s="63" t="s">
        <v>268</v>
      </c>
      <c r="B57" s="50" t="s">
        <v>224</v>
      </c>
      <c r="C57" s="64" t="s">
        <v>242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50"/>
      <c r="AT57" s="66"/>
      <c r="AU57" s="37"/>
      <c r="AV57" s="37"/>
      <c r="AW57" s="37"/>
      <c r="AX57" s="37"/>
    </row>
    <row r="58" spans="1:50" ht="30" x14ac:dyDescent="0.25">
      <c r="A58" s="63" t="s">
        <v>269</v>
      </c>
      <c r="B58" s="50" t="s">
        <v>270</v>
      </c>
      <c r="C58" s="64" t="s">
        <v>164</v>
      </c>
      <c r="D58" s="64" t="s">
        <v>164</v>
      </c>
      <c r="E58" s="64" t="s">
        <v>164</v>
      </c>
      <c r="F58" s="64" t="s">
        <v>164</v>
      </c>
      <c r="G58" s="64" t="s">
        <v>164</v>
      </c>
      <c r="H58" s="64" t="s">
        <v>164</v>
      </c>
      <c r="I58" s="64" t="s">
        <v>164</v>
      </c>
      <c r="J58" s="64" t="s">
        <v>164</v>
      </c>
      <c r="K58" s="64" t="s">
        <v>164</v>
      </c>
      <c r="L58" s="64" t="s">
        <v>164</v>
      </c>
      <c r="M58" s="64" t="s">
        <v>164</v>
      </c>
      <c r="N58" s="64" t="s">
        <v>164</v>
      </c>
      <c r="O58" s="64" t="s">
        <v>164</v>
      </c>
      <c r="P58" s="64" t="s">
        <v>164</v>
      </c>
      <c r="Q58" s="64" t="s">
        <v>164</v>
      </c>
      <c r="R58" s="64" t="s">
        <v>164</v>
      </c>
      <c r="S58" s="64" t="s">
        <v>164</v>
      </c>
      <c r="T58" s="64" t="s">
        <v>164</v>
      </c>
      <c r="U58" s="64" t="s">
        <v>164</v>
      </c>
      <c r="V58" s="64" t="s">
        <v>164</v>
      </c>
      <c r="W58" s="64" t="s">
        <v>164</v>
      </c>
      <c r="X58" s="64" t="s">
        <v>164</v>
      </c>
      <c r="Y58" s="64" t="s">
        <v>164</v>
      </c>
      <c r="Z58" s="64" t="s">
        <v>164</v>
      </c>
      <c r="AA58" s="64" t="s">
        <v>164</v>
      </c>
      <c r="AB58" s="64" t="s">
        <v>164</v>
      </c>
      <c r="AC58" s="64" t="s">
        <v>164</v>
      </c>
      <c r="AD58" s="64" t="s">
        <v>164</v>
      </c>
      <c r="AE58" s="64" t="s">
        <v>164</v>
      </c>
      <c r="AF58" s="64" t="s">
        <v>164</v>
      </c>
      <c r="AG58" s="64" t="s">
        <v>164</v>
      </c>
      <c r="AH58" s="64" t="s">
        <v>164</v>
      </c>
      <c r="AI58" s="64" t="s">
        <v>164</v>
      </c>
      <c r="AJ58" s="64" t="s">
        <v>164</v>
      </c>
      <c r="AK58" s="64" t="s">
        <v>164</v>
      </c>
      <c r="AL58" s="64" t="s">
        <v>164</v>
      </c>
      <c r="AM58" s="64" t="s">
        <v>164</v>
      </c>
      <c r="AN58" s="64" t="s">
        <v>164</v>
      </c>
      <c r="AO58" s="64" t="s">
        <v>164</v>
      </c>
      <c r="AP58" s="64" t="s">
        <v>164</v>
      </c>
      <c r="AQ58" s="64"/>
      <c r="AR58" s="64" t="s">
        <v>164</v>
      </c>
      <c r="AS58" s="50"/>
      <c r="AT58" s="66"/>
      <c r="AU58" s="37"/>
      <c r="AV58" s="37"/>
      <c r="AW58" s="37"/>
      <c r="AX58" s="37"/>
    </row>
    <row r="59" spans="1:50" x14ac:dyDescent="0.25">
      <c r="A59" s="63" t="s">
        <v>271</v>
      </c>
      <c r="B59" s="50" t="s">
        <v>221</v>
      </c>
      <c r="C59" s="64" t="s">
        <v>242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50"/>
      <c r="AT59" s="66"/>
      <c r="AU59" s="37"/>
      <c r="AV59" s="37"/>
      <c r="AW59" s="37"/>
      <c r="AX59" s="37"/>
    </row>
    <row r="60" spans="1:50" x14ac:dyDescent="0.25">
      <c r="A60" s="63" t="s">
        <v>272</v>
      </c>
      <c r="B60" s="50" t="s">
        <v>224</v>
      </c>
      <c r="C60" s="64" t="s">
        <v>242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50"/>
      <c r="AT60" s="66"/>
      <c r="AU60" s="37"/>
      <c r="AV60" s="37"/>
      <c r="AW60" s="37"/>
      <c r="AX60" s="37"/>
    </row>
    <row r="61" spans="1:50" x14ac:dyDescent="0.25">
      <c r="A61" s="63" t="s">
        <v>273</v>
      </c>
      <c r="B61" s="50" t="s">
        <v>274</v>
      </c>
      <c r="C61" s="64" t="s">
        <v>164</v>
      </c>
      <c r="D61" s="64" t="s">
        <v>164</v>
      </c>
      <c r="E61" s="64" t="s">
        <v>164</v>
      </c>
      <c r="F61" s="64" t="s">
        <v>164</v>
      </c>
      <c r="G61" s="64" t="s">
        <v>164</v>
      </c>
      <c r="H61" s="64" t="s">
        <v>164</v>
      </c>
      <c r="I61" s="64" t="s">
        <v>164</v>
      </c>
      <c r="J61" s="64" t="s">
        <v>164</v>
      </c>
      <c r="K61" s="64" t="s">
        <v>164</v>
      </c>
      <c r="L61" s="64" t="s">
        <v>164</v>
      </c>
      <c r="M61" s="64" t="s">
        <v>164</v>
      </c>
      <c r="N61" s="64" t="s">
        <v>164</v>
      </c>
      <c r="O61" s="64" t="s">
        <v>164</v>
      </c>
      <c r="P61" s="64" t="s">
        <v>164</v>
      </c>
      <c r="Q61" s="64" t="s">
        <v>164</v>
      </c>
      <c r="R61" s="64" t="s">
        <v>164</v>
      </c>
      <c r="S61" s="64" t="s">
        <v>164</v>
      </c>
      <c r="T61" s="64" t="s">
        <v>164</v>
      </c>
      <c r="U61" s="64" t="s">
        <v>164</v>
      </c>
      <c r="V61" s="64" t="s">
        <v>164</v>
      </c>
      <c r="W61" s="64" t="s">
        <v>164</v>
      </c>
      <c r="X61" s="64" t="s">
        <v>164</v>
      </c>
      <c r="Y61" s="64" t="s">
        <v>164</v>
      </c>
      <c r="Z61" s="64" t="s">
        <v>164</v>
      </c>
      <c r="AA61" s="64" t="s">
        <v>164</v>
      </c>
      <c r="AB61" s="64" t="s">
        <v>164</v>
      </c>
      <c r="AC61" s="64" t="s">
        <v>164</v>
      </c>
      <c r="AD61" s="64" t="s">
        <v>164</v>
      </c>
      <c r="AE61" s="64" t="s">
        <v>164</v>
      </c>
      <c r="AF61" s="64" t="s">
        <v>164</v>
      </c>
      <c r="AG61" s="64" t="s">
        <v>164</v>
      </c>
      <c r="AH61" s="64" t="s">
        <v>164</v>
      </c>
      <c r="AI61" s="64" t="s">
        <v>164</v>
      </c>
      <c r="AJ61" s="64" t="s">
        <v>164</v>
      </c>
      <c r="AK61" s="64" t="s">
        <v>164</v>
      </c>
      <c r="AL61" s="64" t="s">
        <v>164</v>
      </c>
      <c r="AM61" s="64" t="s">
        <v>164</v>
      </c>
      <c r="AN61" s="64" t="s">
        <v>164</v>
      </c>
      <c r="AO61" s="64" t="s">
        <v>164</v>
      </c>
      <c r="AP61" s="64" t="s">
        <v>164</v>
      </c>
      <c r="AQ61" s="64"/>
      <c r="AR61" s="64" t="s">
        <v>164</v>
      </c>
      <c r="AS61" s="50"/>
      <c r="AT61" s="66"/>
      <c r="AU61" s="37"/>
      <c r="AV61" s="37"/>
      <c r="AW61" s="37"/>
      <c r="AX61" s="37"/>
    </row>
    <row r="62" spans="1:50" ht="42.75" customHeight="1" x14ac:dyDescent="0.25">
      <c r="A62" s="63" t="s">
        <v>275</v>
      </c>
      <c r="B62" s="50" t="s">
        <v>221</v>
      </c>
      <c r="C62" s="64" t="s">
        <v>276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50"/>
      <c r="AT62" s="66"/>
      <c r="AU62" s="37"/>
      <c r="AV62" s="37"/>
      <c r="AW62" s="37"/>
      <c r="AX62" s="37"/>
    </row>
    <row r="63" spans="1:50" ht="42.75" customHeight="1" x14ac:dyDescent="0.25">
      <c r="A63" s="63" t="s">
        <v>277</v>
      </c>
      <c r="B63" s="50" t="s">
        <v>224</v>
      </c>
      <c r="C63" s="64" t="s">
        <v>276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50"/>
      <c r="AT63" s="66"/>
      <c r="AU63" s="37"/>
      <c r="AV63" s="37"/>
      <c r="AW63" s="37"/>
      <c r="AX63" s="37"/>
    </row>
    <row r="64" spans="1:50" ht="30" x14ac:dyDescent="0.25">
      <c r="A64" s="63" t="s">
        <v>278</v>
      </c>
      <c r="B64" s="50" t="s">
        <v>279</v>
      </c>
      <c r="C64" s="64" t="s">
        <v>164</v>
      </c>
      <c r="D64" s="64" t="s">
        <v>164</v>
      </c>
      <c r="E64" s="64" t="s">
        <v>164</v>
      </c>
      <c r="F64" s="64" t="s">
        <v>164</v>
      </c>
      <c r="G64" s="64" t="s">
        <v>164</v>
      </c>
      <c r="H64" s="64" t="s">
        <v>164</v>
      </c>
      <c r="I64" s="64" t="s">
        <v>164</v>
      </c>
      <c r="J64" s="64" t="s">
        <v>164</v>
      </c>
      <c r="K64" s="64" t="s">
        <v>164</v>
      </c>
      <c r="L64" s="64" t="s">
        <v>164</v>
      </c>
      <c r="M64" s="64" t="s">
        <v>164</v>
      </c>
      <c r="N64" s="64" t="s">
        <v>164</v>
      </c>
      <c r="O64" s="64" t="s">
        <v>164</v>
      </c>
      <c r="P64" s="64" t="s">
        <v>164</v>
      </c>
      <c r="Q64" s="64" t="s">
        <v>164</v>
      </c>
      <c r="R64" s="64" t="s">
        <v>164</v>
      </c>
      <c r="S64" s="64" t="s">
        <v>164</v>
      </c>
      <c r="T64" s="64" t="s">
        <v>164</v>
      </c>
      <c r="U64" s="64" t="s">
        <v>164</v>
      </c>
      <c r="V64" s="64" t="s">
        <v>164</v>
      </c>
      <c r="W64" s="64" t="s">
        <v>164</v>
      </c>
      <c r="X64" s="64" t="s">
        <v>164</v>
      </c>
      <c r="Y64" s="64" t="s">
        <v>164</v>
      </c>
      <c r="Z64" s="64" t="s">
        <v>164</v>
      </c>
      <c r="AA64" s="64" t="s">
        <v>164</v>
      </c>
      <c r="AB64" s="64" t="s">
        <v>164</v>
      </c>
      <c r="AC64" s="64" t="s">
        <v>164</v>
      </c>
      <c r="AD64" s="64" t="s">
        <v>164</v>
      </c>
      <c r="AE64" s="64" t="s">
        <v>164</v>
      </c>
      <c r="AF64" s="64" t="s">
        <v>164</v>
      </c>
      <c r="AG64" s="64" t="s">
        <v>164</v>
      </c>
      <c r="AH64" s="64" t="s">
        <v>164</v>
      </c>
      <c r="AI64" s="64" t="s">
        <v>164</v>
      </c>
      <c r="AJ64" s="64" t="s">
        <v>164</v>
      </c>
      <c r="AK64" s="64" t="s">
        <v>164</v>
      </c>
      <c r="AL64" s="64" t="s">
        <v>164</v>
      </c>
      <c r="AM64" s="64" t="s">
        <v>164</v>
      </c>
      <c r="AN64" s="64" t="s">
        <v>164</v>
      </c>
      <c r="AO64" s="64" t="s">
        <v>164</v>
      </c>
      <c r="AP64" s="64" t="s">
        <v>164</v>
      </c>
      <c r="AQ64" s="64"/>
      <c r="AR64" s="64" t="s">
        <v>164</v>
      </c>
      <c r="AS64" s="50"/>
      <c r="AT64" s="66"/>
      <c r="AU64" s="37"/>
      <c r="AV64" s="37"/>
      <c r="AW64" s="37"/>
      <c r="AX64" s="37"/>
    </row>
    <row r="65" spans="1:50" ht="30" customHeight="1" x14ac:dyDescent="0.25">
      <c r="A65" s="63" t="s">
        <v>280</v>
      </c>
      <c r="B65" s="50" t="s">
        <v>221</v>
      </c>
      <c r="C65" s="64" t="s">
        <v>281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50"/>
      <c r="AT65" s="66"/>
      <c r="AU65" s="37"/>
      <c r="AV65" s="37"/>
      <c r="AW65" s="37"/>
      <c r="AX65" s="37"/>
    </row>
    <row r="66" spans="1:50" ht="30.75" customHeight="1" x14ac:dyDescent="0.25">
      <c r="A66" s="63" t="s">
        <v>282</v>
      </c>
      <c r="B66" s="50" t="s">
        <v>224</v>
      </c>
      <c r="C66" s="64" t="s">
        <v>281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50"/>
      <c r="AT66" s="66"/>
      <c r="AU66" s="37"/>
      <c r="AV66" s="37"/>
      <c r="AW66" s="37"/>
      <c r="AX66" s="37"/>
    </row>
    <row r="67" spans="1:50" ht="30.75" customHeight="1" x14ac:dyDescent="0.25">
      <c r="A67" s="63" t="s">
        <v>283</v>
      </c>
      <c r="B67" s="50" t="s">
        <v>284</v>
      </c>
      <c r="C67" s="64" t="s">
        <v>164</v>
      </c>
      <c r="D67" s="64" t="s">
        <v>164</v>
      </c>
      <c r="E67" s="64" t="s">
        <v>164</v>
      </c>
      <c r="F67" s="64" t="s">
        <v>164</v>
      </c>
      <c r="G67" s="64" t="s">
        <v>164</v>
      </c>
      <c r="H67" s="64" t="s">
        <v>164</v>
      </c>
      <c r="I67" s="64" t="s">
        <v>164</v>
      </c>
      <c r="J67" s="64" t="s">
        <v>164</v>
      </c>
      <c r="K67" s="64" t="s">
        <v>164</v>
      </c>
      <c r="L67" s="64" t="s">
        <v>164</v>
      </c>
      <c r="M67" s="64" t="s">
        <v>164</v>
      </c>
      <c r="N67" s="64" t="s">
        <v>164</v>
      </c>
      <c r="O67" s="64" t="s">
        <v>164</v>
      </c>
      <c r="P67" s="64" t="s">
        <v>164</v>
      </c>
      <c r="Q67" s="64" t="s">
        <v>164</v>
      </c>
      <c r="R67" s="64" t="s">
        <v>164</v>
      </c>
      <c r="S67" s="64" t="s">
        <v>164</v>
      </c>
      <c r="T67" s="64" t="s">
        <v>164</v>
      </c>
      <c r="U67" s="64" t="s">
        <v>164</v>
      </c>
      <c r="V67" s="64" t="s">
        <v>164</v>
      </c>
      <c r="W67" s="64" t="s">
        <v>164</v>
      </c>
      <c r="X67" s="64" t="s">
        <v>164</v>
      </c>
      <c r="Y67" s="64" t="s">
        <v>164</v>
      </c>
      <c r="Z67" s="64" t="s">
        <v>164</v>
      </c>
      <c r="AA67" s="64" t="s">
        <v>164</v>
      </c>
      <c r="AB67" s="64" t="s">
        <v>164</v>
      </c>
      <c r="AC67" s="64" t="s">
        <v>164</v>
      </c>
      <c r="AD67" s="64" t="s">
        <v>164</v>
      </c>
      <c r="AE67" s="64" t="s">
        <v>164</v>
      </c>
      <c r="AF67" s="64" t="s">
        <v>164</v>
      </c>
      <c r="AG67" s="64" t="s">
        <v>164</v>
      </c>
      <c r="AH67" s="64" t="s">
        <v>164</v>
      </c>
      <c r="AI67" s="64" t="s">
        <v>164</v>
      </c>
      <c r="AJ67" s="64" t="s">
        <v>164</v>
      </c>
      <c r="AK67" s="64" t="s">
        <v>164</v>
      </c>
      <c r="AL67" s="64" t="s">
        <v>164</v>
      </c>
      <c r="AM67" s="64" t="s">
        <v>164</v>
      </c>
      <c r="AN67" s="64" t="s">
        <v>164</v>
      </c>
      <c r="AO67" s="64" t="s">
        <v>164</v>
      </c>
      <c r="AP67" s="64" t="s">
        <v>164</v>
      </c>
      <c r="AQ67" s="64"/>
      <c r="AR67" s="64" t="s">
        <v>164</v>
      </c>
      <c r="AS67" s="50"/>
      <c r="AT67" s="66"/>
      <c r="AU67" s="37"/>
      <c r="AV67" s="37"/>
      <c r="AW67" s="37"/>
      <c r="AX67" s="37"/>
    </row>
    <row r="68" spans="1:50" ht="30.75" customHeight="1" x14ac:dyDescent="0.25">
      <c r="A68" s="63" t="s">
        <v>285</v>
      </c>
      <c r="B68" s="50" t="s">
        <v>221</v>
      </c>
      <c r="C68" s="64" t="s">
        <v>281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50"/>
      <c r="AT68" s="66"/>
      <c r="AU68" s="37"/>
      <c r="AV68" s="37"/>
      <c r="AW68" s="37"/>
      <c r="AX68" s="37"/>
    </row>
    <row r="69" spans="1:50" ht="30.75" customHeight="1" x14ac:dyDescent="0.25">
      <c r="A69" s="63" t="s">
        <v>286</v>
      </c>
      <c r="B69" s="50" t="s">
        <v>224</v>
      </c>
      <c r="C69" s="64" t="s">
        <v>281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50"/>
      <c r="AT69" s="66"/>
      <c r="AU69" s="37"/>
      <c r="AV69" s="37"/>
      <c r="AW69" s="37"/>
      <c r="AX69" s="37"/>
    </row>
    <row r="70" spans="1:50" ht="30.75" customHeight="1" x14ac:dyDescent="0.25">
      <c r="A70" s="63" t="s">
        <v>287</v>
      </c>
      <c r="B70" s="50" t="s">
        <v>288</v>
      </c>
      <c r="C70" s="64" t="s">
        <v>164</v>
      </c>
      <c r="D70" s="64" t="s">
        <v>164</v>
      </c>
      <c r="E70" s="64" t="s">
        <v>164</v>
      </c>
      <c r="F70" s="64" t="s">
        <v>164</v>
      </c>
      <c r="G70" s="64" t="s">
        <v>164</v>
      </c>
      <c r="H70" s="64" t="s">
        <v>164</v>
      </c>
      <c r="I70" s="64" t="s">
        <v>164</v>
      </c>
      <c r="J70" s="64" t="s">
        <v>164</v>
      </c>
      <c r="K70" s="64" t="s">
        <v>164</v>
      </c>
      <c r="L70" s="64" t="s">
        <v>164</v>
      </c>
      <c r="M70" s="64" t="s">
        <v>164</v>
      </c>
      <c r="N70" s="64" t="s">
        <v>164</v>
      </c>
      <c r="O70" s="64" t="s">
        <v>164</v>
      </c>
      <c r="P70" s="64" t="s">
        <v>164</v>
      </c>
      <c r="Q70" s="64" t="s">
        <v>164</v>
      </c>
      <c r="R70" s="64" t="s">
        <v>164</v>
      </c>
      <c r="S70" s="64" t="s">
        <v>164</v>
      </c>
      <c r="T70" s="64" t="s">
        <v>164</v>
      </c>
      <c r="U70" s="64" t="s">
        <v>164</v>
      </c>
      <c r="V70" s="64" t="s">
        <v>164</v>
      </c>
      <c r="W70" s="64" t="s">
        <v>164</v>
      </c>
      <c r="X70" s="64" t="s">
        <v>164</v>
      </c>
      <c r="Y70" s="64" t="s">
        <v>164</v>
      </c>
      <c r="Z70" s="64" t="s">
        <v>164</v>
      </c>
      <c r="AA70" s="64" t="s">
        <v>164</v>
      </c>
      <c r="AB70" s="64" t="s">
        <v>164</v>
      </c>
      <c r="AC70" s="64" t="s">
        <v>164</v>
      </c>
      <c r="AD70" s="64" t="s">
        <v>164</v>
      </c>
      <c r="AE70" s="64" t="s">
        <v>164</v>
      </c>
      <c r="AF70" s="64" t="s">
        <v>164</v>
      </c>
      <c r="AG70" s="64" t="s">
        <v>164</v>
      </c>
      <c r="AH70" s="64" t="s">
        <v>164</v>
      </c>
      <c r="AI70" s="64" t="s">
        <v>164</v>
      </c>
      <c r="AJ70" s="64" t="s">
        <v>164</v>
      </c>
      <c r="AK70" s="64" t="s">
        <v>164</v>
      </c>
      <c r="AL70" s="64" t="s">
        <v>164</v>
      </c>
      <c r="AM70" s="64" t="s">
        <v>164</v>
      </c>
      <c r="AN70" s="64" t="s">
        <v>164</v>
      </c>
      <c r="AO70" s="64" t="s">
        <v>164</v>
      </c>
      <c r="AP70" s="64" t="s">
        <v>164</v>
      </c>
      <c r="AQ70" s="64"/>
      <c r="AR70" s="64" t="s">
        <v>164</v>
      </c>
      <c r="AS70" s="50"/>
      <c r="AT70" s="66"/>
      <c r="AU70" s="37"/>
      <c r="AV70" s="37"/>
      <c r="AW70" s="37"/>
      <c r="AX70" s="37"/>
    </row>
    <row r="71" spans="1:50" ht="30.75" customHeight="1" x14ac:dyDescent="0.25">
      <c r="A71" s="63" t="s">
        <v>289</v>
      </c>
      <c r="B71" s="50" t="s">
        <v>221</v>
      </c>
      <c r="C71" s="64" t="s">
        <v>290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50" t="s">
        <v>291</v>
      </c>
      <c r="AT71" s="66"/>
      <c r="AU71" s="37"/>
      <c r="AV71" s="37"/>
      <c r="AW71" s="37"/>
      <c r="AX71" s="37"/>
    </row>
    <row r="72" spans="1:50" ht="30.75" customHeight="1" x14ac:dyDescent="0.25">
      <c r="A72" s="63" t="s">
        <v>292</v>
      </c>
      <c r="B72" s="50" t="s">
        <v>224</v>
      </c>
      <c r="C72" s="64" t="s">
        <v>290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50" t="s">
        <v>293</v>
      </c>
      <c r="AT72" s="66"/>
      <c r="AU72" s="37"/>
      <c r="AV72" s="37"/>
      <c r="AW72" s="37"/>
      <c r="AX72" s="37"/>
    </row>
    <row r="73" spans="1:50" ht="30.75" customHeight="1" x14ac:dyDescent="0.25">
      <c r="A73" s="63" t="s">
        <v>294</v>
      </c>
      <c r="B73" s="50" t="s">
        <v>295</v>
      </c>
      <c r="C73" s="64" t="s">
        <v>164</v>
      </c>
      <c r="D73" s="64" t="s">
        <v>164</v>
      </c>
      <c r="E73" s="64" t="s">
        <v>164</v>
      </c>
      <c r="F73" s="64" t="s">
        <v>164</v>
      </c>
      <c r="G73" s="64" t="s">
        <v>164</v>
      </c>
      <c r="H73" s="64" t="s">
        <v>164</v>
      </c>
      <c r="I73" s="64" t="s">
        <v>164</v>
      </c>
      <c r="J73" s="64" t="s">
        <v>164</v>
      </c>
      <c r="K73" s="64" t="s">
        <v>164</v>
      </c>
      <c r="L73" s="64" t="s">
        <v>164</v>
      </c>
      <c r="M73" s="64" t="s">
        <v>164</v>
      </c>
      <c r="N73" s="64" t="s">
        <v>164</v>
      </c>
      <c r="O73" s="64" t="s">
        <v>164</v>
      </c>
      <c r="P73" s="64" t="s">
        <v>164</v>
      </c>
      <c r="Q73" s="64" t="s">
        <v>164</v>
      </c>
      <c r="R73" s="64" t="s">
        <v>164</v>
      </c>
      <c r="S73" s="64" t="s">
        <v>164</v>
      </c>
      <c r="T73" s="64" t="s">
        <v>164</v>
      </c>
      <c r="U73" s="64" t="s">
        <v>164</v>
      </c>
      <c r="V73" s="64" t="s">
        <v>164</v>
      </c>
      <c r="W73" s="64" t="s">
        <v>164</v>
      </c>
      <c r="X73" s="64" t="s">
        <v>164</v>
      </c>
      <c r="Y73" s="64" t="s">
        <v>164</v>
      </c>
      <c r="Z73" s="64" t="s">
        <v>164</v>
      </c>
      <c r="AA73" s="64" t="s">
        <v>164</v>
      </c>
      <c r="AB73" s="64" t="s">
        <v>164</v>
      </c>
      <c r="AC73" s="64" t="s">
        <v>164</v>
      </c>
      <c r="AD73" s="64" t="s">
        <v>164</v>
      </c>
      <c r="AE73" s="64" t="s">
        <v>164</v>
      </c>
      <c r="AF73" s="64" t="s">
        <v>164</v>
      </c>
      <c r="AG73" s="64" t="s">
        <v>164</v>
      </c>
      <c r="AH73" s="64" t="s">
        <v>164</v>
      </c>
      <c r="AI73" s="64" t="s">
        <v>164</v>
      </c>
      <c r="AJ73" s="64" t="s">
        <v>164</v>
      </c>
      <c r="AK73" s="64" t="s">
        <v>164</v>
      </c>
      <c r="AL73" s="64" t="s">
        <v>164</v>
      </c>
      <c r="AM73" s="64" t="s">
        <v>164</v>
      </c>
      <c r="AN73" s="64" t="s">
        <v>164</v>
      </c>
      <c r="AO73" s="64" t="s">
        <v>164</v>
      </c>
      <c r="AP73" s="64" t="s">
        <v>164</v>
      </c>
      <c r="AQ73" s="64"/>
      <c r="AR73" s="64" t="s">
        <v>164</v>
      </c>
      <c r="AS73" s="50"/>
      <c r="AT73" s="66"/>
      <c r="AU73" s="37"/>
      <c r="AV73" s="37"/>
      <c r="AW73" s="37"/>
      <c r="AX73" s="37"/>
    </row>
    <row r="74" spans="1:50" ht="30" x14ac:dyDescent="0.25">
      <c r="A74" s="63" t="s">
        <v>296</v>
      </c>
      <c r="B74" s="50" t="s">
        <v>221</v>
      </c>
      <c r="C74" s="64" t="s">
        <v>297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50" t="s">
        <v>298</v>
      </c>
      <c r="AT74" s="66"/>
      <c r="AU74" s="37"/>
      <c r="AV74" s="37"/>
      <c r="AW74" s="37"/>
      <c r="AX74" s="37"/>
    </row>
    <row r="75" spans="1:50" ht="30" x14ac:dyDescent="0.25">
      <c r="A75" s="63" t="s">
        <v>299</v>
      </c>
      <c r="B75" s="50" t="s">
        <v>224</v>
      </c>
      <c r="C75" s="64" t="s">
        <v>297</v>
      </c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50" t="s">
        <v>300</v>
      </c>
      <c r="AT75" s="66"/>
      <c r="AU75" s="37"/>
      <c r="AV75" s="37"/>
      <c r="AW75" s="37"/>
      <c r="AX75" s="37"/>
    </row>
    <row r="76" spans="1:50" ht="45" x14ac:dyDescent="0.25">
      <c r="A76" s="63" t="s">
        <v>301</v>
      </c>
      <c r="B76" s="50" t="s">
        <v>302</v>
      </c>
      <c r="C76" s="64" t="s">
        <v>164</v>
      </c>
      <c r="D76" s="64" t="s">
        <v>164</v>
      </c>
      <c r="E76" s="64" t="s">
        <v>164</v>
      </c>
      <c r="F76" s="64" t="s">
        <v>164</v>
      </c>
      <c r="G76" s="64" t="s">
        <v>164</v>
      </c>
      <c r="H76" s="64" t="s">
        <v>164</v>
      </c>
      <c r="I76" s="64" t="s">
        <v>164</v>
      </c>
      <c r="J76" s="64" t="s">
        <v>164</v>
      </c>
      <c r="K76" s="64" t="s">
        <v>164</v>
      </c>
      <c r="L76" s="64" t="s">
        <v>164</v>
      </c>
      <c r="M76" s="64" t="s">
        <v>164</v>
      </c>
      <c r="N76" s="64" t="s">
        <v>164</v>
      </c>
      <c r="O76" s="64" t="s">
        <v>164</v>
      </c>
      <c r="P76" s="64" t="s">
        <v>164</v>
      </c>
      <c r="Q76" s="64" t="s">
        <v>164</v>
      </c>
      <c r="R76" s="64" t="s">
        <v>164</v>
      </c>
      <c r="S76" s="64" t="s">
        <v>164</v>
      </c>
      <c r="T76" s="64" t="s">
        <v>164</v>
      </c>
      <c r="U76" s="64" t="s">
        <v>164</v>
      </c>
      <c r="V76" s="64" t="s">
        <v>164</v>
      </c>
      <c r="W76" s="64" t="s">
        <v>164</v>
      </c>
      <c r="X76" s="64" t="s">
        <v>164</v>
      </c>
      <c r="Y76" s="64" t="s">
        <v>164</v>
      </c>
      <c r="Z76" s="64" t="s">
        <v>164</v>
      </c>
      <c r="AA76" s="64" t="s">
        <v>164</v>
      </c>
      <c r="AB76" s="64" t="s">
        <v>164</v>
      </c>
      <c r="AC76" s="64" t="s">
        <v>164</v>
      </c>
      <c r="AD76" s="64" t="s">
        <v>164</v>
      </c>
      <c r="AE76" s="64" t="s">
        <v>164</v>
      </c>
      <c r="AF76" s="64" t="s">
        <v>164</v>
      </c>
      <c r="AG76" s="64" t="s">
        <v>164</v>
      </c>
      <c r="AH76" s="64" t="s">
        <v>164</v>
      </c>
      <c r="AI76" s="64" t="s">
        <v>164</v>
      </c>
      <c r="AJ76" s="64" t="s">
        <v>164</v>
      </c>
      <c r="AK76" s="64" t="s">
        <v>164</v>
      </c>
      <c r="AL76" s="64" t="s">
        <v>164</v>
      </c>
      <c r="AM76" s="64" t="s">
        <v>164</v>
      </c>
      <c r="AN76" s="64" t="s">
        <v>164</v>
      </c>
      <c r="AO76" s="64" t="s">
        <v>164</v>
      </c>
      <c r="AP76" s="64" t="s">
        <v>164</v>
      </c>
      <c r="AQ76" s="64"/>
      <c r="AR76" s="64" t="s">
        <v>164</v>
      </c>
      <c r="AS76" s="50" t="s">
        <v>303</v>
      </c>
      <c r="AT76" s="66"/>
      <c r="AU76" s="37"/>
      <c r="AV76" s="37"/>
      <c r="AW76" s="37"/>
      <c r="AX76" s="37"/>
    </row>
    <row r="77" spans="1:50" ht="90" x14ac:dyDescent="0.25">
      <c r="A77" s="63" t="s">
        <v>304</v>
      </c>
      <c r="B77" s="50" t="s">
        <v>221</v>
      </c>
      <c r="C77" s="64" t="s">
        <v>305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50" t="s">
        <v>306</v>
      </c>
      <c r="AT77" s="66"/>
      <c r="AU77" s="37"/>
      <c r="AV77" s="37"/>
      <c r="AW77" s="37"/>
      <c r="AX77" s="37"/>
    </row>
    <row r="78" spans="1:50" ht="90" x14ac:dyDescent="0.25">
      <c r="A78" s="63" t="s">
        <v>307</v>
      </c>
      <c r="B78" s="50" t="s">
        <v>224</v>
      </c>
      <c r="C78" s="64" t="s">
        <v>305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50" t="s">
        <v>308</v>
      </c>
      <c r="AT78" s="66"/>
      <c r="AU78" s="37"/>
      <c r="AV78" s="37"/>
      <c r="AW78" s="37"/>
      <c r="AX78" s="37"/>
    </row>
    <row r="79" spans="1:50" ht="30" x14ac:dyDescent="0.25">
      <c r="A79" s="46" t="s">
        <v>309</v>
      </c>
      <c r="B79" s="52" t="s">
        <v>310</v>
      </c>
      <c r="C79" s="48" t="s">
        <v>164</v>
      </c>
      <c r="D79" s="48" t="s">
        <v>164</v>
      </c>
      <c r="E79" s="48" t="s">
        <v>164</v>
      </c>
      <c r="F79" s="48" t="s">
        <v>164</v>
      </c>
      <c r="G79" s="48" t="s">
        <v>164</v>
      </c>
      <c r="H79" s="48" t="s">
        <v>164</v>
      </c>
      <c r="I79" s="48" t="s">
        <v>164</v>
      </c>
      <c r="J79" s="48" t="s">
        <v>164</v>
      </c>
      <c r="K79" s="48" t="s">
        <v>164</v>
      </c>
      <c r="L79" s="48" t="s">
        <v>164</v>
      </c>
      <c r="M79" s="48" t="s">
        <v>164</v>
      </c>
      <c r="N79" s="48" t="s">
        <v>164</v>
      </c>
      <c r="O79" s="48" t="s">
        <v>164</v>
      </c>
      <c r="P79" s="48" t="s">
        <v>164</v>
      </c>
      <c r="Q79" s="48" t="s">
        <v>164</v>
      </c>
      <c r="R79" s="48" t="s">
        <v>164</v>
      </c>
      <c r="S79" s="48" t="s">
        <v>164</v>
      </c>
      <c r="T79" s="48" t="s">
        <v>164</v>
      </c>
      <c r="U79" s="48" t="s">
        <v>164</v>
      </c>
      <c r="V79" s="48" t="s">
        <v>164</v>
      </c>
      <c r="W79" s="48" t="s">
        <v>164</v>
      </c>
      <c r="X79" s="48" t="s">
        <v>164</v>
      </c>
      <c r="Y79" s="48" t="s">
        <v>164</v>
      </c>
      <c r="Z79" s="48" t="s">
        <v>164</v>
      </c>
      <c r="AA79" s="48" t="s">
        <v>164</v>
      </c>
      <c r="AB79" s="48" t="s">
        <v>164</v>
      </c>
      <c r="AC79" s="48" t="s">
        <v>164</v>
      </c>
      <c r="AD79" s="48" t="s">
        <v>164</v>
      </c>
      <c r="AE79" s="48" t="s">
        <v>164</v>
      </c>
      <c r="AF79" s="48" t="s">
        <v>164</v>
      </c>
      <c r="AG79" s="48" t="s">
        <v>164</v>
      </c>
      <c r="AH79" s="48" t="s">
        <v>164</v>
      </c>
      <c r="AI79" s="48" t="s">
        <v>164</v>
      </c>
      <c r="AJ79" s="48" t="s">
        <v>164</v>
      </c>
      <c r="AK79" s="48" t="s">
        <v>164</v>
      </c>
      <c r="AL79" s="48" t="s">
        <v>164</v>
      </c>
      <c r="AM79" s="48" t="s">
        <v>164</v>
      </c>
      <c r="AN79" s="48" t="s">
        <v>164</v>
      </c>
      <c r="AO79" s="48" t="s">
        <v>164</v>
      </c>
      <c r="AP79" s="48" t="s">
        <v>164</v>
      </c>
      <c r="AQ79" s="48"/>
      <c r="AR79" s="48" t="s">
        <v>164</v>
      </c>
      <c r="AS79" s="50"/>
      <c r="AT79" s="66"/>
      <c r="AU79" s="37"/>
      <c r="AV79" s="37"/>
      <c r="AW79" s="37"/>
      <c r="AX79" s="37"/>
    </row>
    <row r="80" spans="1:50" ht="48" x14ac:dyDescent="0.25">
      <c r="A80" s="46" t="s">
        <v>311</v>
      </c>
      <c r="B80" s="52" t="s">
        <v>388</v>
      </c>
      <c r="C80" s="48" t="s">
        <v>203</v>
      </c>
      <c r="D80" s="54">
        <f>D85</f>
        <v>0</v>
      </c>
      <c r="E80" s="54">
        <f t="shared" ref="E80:AR84" si="5">E85</f>
        <v>0</v>
      </c>
      <c r="F80" s="54">
        <f t="shared" si="5"/>
        <v>0</v>
      </c>
      <c r="G80" s="54">
        <f t="shared" si="5"/>
        <v>0</v>
      </c>
      <c r="H80" s="54">
        <f t="shared" si="5"/>
        <v>0</v>
      </c>
      <c r="I80" s="54">
        <f t="shared" si="5"/>
        <v>0</v>
      </c>
      <c r="J80" s="54">
        <f t="shared" si="5"/>
        <v>0</v>
      </c>
      <c r="K80" s="54">
        <f t="shared" si="5"/>
        <v>0</v>
      </c>
      <c r="L80" s="54">
        <f t="shared" si="5"/>
        <v>0</v>
      </c>
      <c r="M80" s="54">
        <f t="shared" si="5"/>
        <v>0</v>
      </c>
      <c r="N80" s="54">
        <f t="shared" si="5"/>
        <v>0</v>
      </c>
      <c r="O80" s="54">
        <f t="shared" si="5"/>
        <v>0</v>
      </c>
      <c r="P80" s="54">
        <f t="shared" si="5"/>
        <v>0</v>
      </c>
      <c r="Q80" s="54">
        <f t="shared" si="5"/>
        <v>0</v>
      </c>
      <c r="R80" s="54">
        <f t="shared" si="5"/>
        <v>0</v>
      </c>
      <c r="S80" s="54">
        <f t="shared" si="5"/>
        <v>0</v>
      </c>
      <c r="T80" s="54">
        <f t="shared" si="5"/>
        <v>0</v>
      </c>
      <c r="U80" s="54">
        <f t="shared" si="5"/>
        <v>0</v>
      </c>
      <c r="V80" s="54">
        <f t="shared" si="5"/>
        <v>0</v>
      </c>
      <c r="W80" s="54">
        <f t="shared" si="5"/>
        <v>0</v>
      </c>
      <c r="X80" s="54">
        <f t="shared" si="5"/>
        <v>0</v>
      </c>
      <c r="Y80" s="54">
        <f t="shared" si="5"/>
        <v>0</v>
      </c>
      <c r="Z80" s="54">
        <f t="shared" si="5"/>
        <v>0</v>
      </c>
      <c r="AA80" s="54">
        <f t="shared" si="5"/>
        <v>0</v>
      </c>
      <c r="AB80" s="54">
        <f t="shared" si="5"/>
        <v>0</v>
      </c>
      <c r="AC80" s="54">
        <f t="shared" si="5"/>
        <v>0</v>
      </c>
      <c r="AD80" s="54">
        <f t="shared" si="5"/>
        <v>0</v>
      </c>
      <c r="AE80" s="54">
        <f t="shared" si="5"/>
        <v>0</v>
      </c>
      <c r="AF80" s="54">
        <f t="shared" si="5"/>
        <v>0</v>
      </c>
      <c r="AG80" s="54">
        <f t="shared" si="5"/>
        <v>0</v>
      </c>
      <c r="AH80" s="54">
        <f t="shared" si="5"/>
        <v>0</v>
      </c>
      <c r="AI80" s="54">
        <f t="shared" si="5"/>
        <v>0</v>
      </c>
      <c r="AJ80" s="54">
        <f t="shared" si="5"/>
        <v>0</v>
      </c>
      <c r="AK80" s="54">
        <f t="shared" si="5"/>
        <v>0</v>
      </c>
      <c r="AL80" s="54">
        <f t="shared" si="5"/>
        <v>0</v>
      </c>
      <c r="AM80" s="54">
        <f t="shared" si="5"/>
        <v>0</v>
      </c>
      <c r="AN80" s="54">
        <f t="shared" si="5"/>
        <v>0</v>
      </c>
      <c r="AO80" s="54">
        <f t="shared" si="5"/>
        <v>0</v>
      </c>
      <c r="AP80" s="54">
        <f t="shared" si="5"/>
        <v>0</v>
      </c>
      <c r="AQ80" s="54"/>
      <c r="AR80" s="54">
        <f t="shared" si="5"/>
        <v>0</v>
      </c>
      <c r="AS80" s="50" t="s">
        <v>313</v>
      </c>
      <c r="AT80" s="66"/>
      <c r="AU80" s="37"/>
      <c r="AV80" s="37"/>
      <c r="AW80" s="37"/>
      <c r="AX80" s="37"/>
    </row>
    <row r="81" spans="1:50" ht="35.25" customHeight="1" x14ac:dyDescent="0.25">
      <c r="A81" s="67" t="s">
        <v>314</v>
      </c>
      <c r="B81" s="52" t="s">
        <v>315</v>
      </c>
      <c r="C81" s="48" t="s">
        <v>203</v>
      </c>
      <c r="D81" s="54">
        <f t="shared" ref="D81:H84" si="6">D86</f>
        <v>0</v>
      </c>
      <c r="E81" s="54">
        <f t="shared" si="6"/>
        <v>0</v>
      </c>
      <c r="F81" s="54">
        <f t="shared" si="6"/>
        <v>0</v>
      </c>
      <c r="G81" s="54">
        <f t="shared" si="5"/>
        <v>0</v>
      </c>
      <c r="H81" s="54">
        <f t="shared" si="6"/>
        <v>0</v>
      </c>
      <c r="I81" s="54">
        <f t="shared" si="5"/>
        <v>0</v>
      </c>
      <c r="J81" s="54">
        <f t="shared" si="5"/>
        <v>0</v>
      </c>
      <c r="K81" s="54">
        <f t="shared" si="5"/>
        <v>0</v>
      </c>
      <c r="L81" s="54">
        <f t="shared" si="5"/>
        <v>0</v>
      </c>
      <c r="M81" s="54">
        <f t="shared" si="5"/>
        <v>0</v>
      </c>
      <c r="N81" s="54">
        <f t="shared" si="5"/>
        <v>0</v>
      </c>
      <c r="O81" s="54">
        <f t="shared" si="5"/>
        <v>0</v>
      </c>
      <c r="P81" s="54">
        <f t="shared" si="5"/>
        <v>0</v>
      </c>
      <c r="Q81" s="54">
        <f t="shared" si="5"/>
        <v>0</v>
      </c>
      <c r="R81" s="54">
        <f t="shared" si="5"/>
        <v>0</v>
      </c>
      <c r="S81" s="54">
        <f t="shared" si="5"/>
        <v>0</v>
      </c>
      <c r="T81" s="54">
        <f t="shared" si="5"/>
        <v>0</v>
      </c>
      <c r="U81" s="54">
        <f t="shared" si="5"/>
        <v>0</v>
      </c>
      <c r="V81" s="54">
        <f t="shared" si="5"/>
        <v>0</v>
      </c>
      <c r="W81" s="54">
        <f t="shared" si="5"/>
        <v>0</v>
      </c>
      <c r="X81" s="54">
        <f t="shared" si="5"/>
        <v>0</v>
      </c>
      <c r="Y81" s="54">
        <f t="shared" si="5"/>
        <v>0</v>
      </c>
      <c r="Z81" s="54">
        <f t="shared" si="5"/>
        <v>0</v>
      </c>
      <c r="AA81" s="54">
        <f t="shared" si="5"/>
        <v>0</v>
      </c>
      <c r="AB81" s="54">
        <f t="shared" si="5"/>
        <v>0</v>
      </c>
      <c r="AC81" s="54">
        <f t="shared" si="5"/>
        <v>0</v>
      </c>
      <c r="AD81" s="54">
        <f t="shared" si="5"/>
        <v>0</v>
      </c>
      <c r="AE81" s="54">
        <f t="shared" si="5"/>
        <v>0</v>
      </c>
      <c r="AF81" s="54">
        <f t="shared" si="5"/>
        <v>0</v>
      </c>
      <c r="AG81" s="54">
        <f t="shared" si="5"/>
        <v>0</v>
      </c>
      <c r="AH81" s="54">
        <f t="shared" si="5"/>
        <v>0</v>
      </c>
      <c r="AI81" s="54">
        <f t="shared" si="5"/>
        <v>0</v>
      </c>
      <c r="AJ81" s="54">
        <f t="shared" si="5"/>
        <v>0</v>
      </c>
      <c r="AK81" s="54">
        <f t="shared" si="5"/>
        <v>0</v>
      </c>
      <c r="AL81" s="54">
        <f t="shared" si="5"/>
        <v>0</v>
      </c>
      <c r="AM81" s="54">
        <f t="shared" si="5"/>
        <v>0</v>
      </c>
      <c r="AN81" s="54">
        <f t="shared" si="5"/>
        <v>0</v>
      </c>
      <c r="AO81" s="54">
        <f t="shared" si="5"/>
        <v>0</v>
      </c>
      <c r="AP81" s="54">
        <f t="shared" si="5"/>
        <v>0</v>
      </c>
      <c r="AQ81" s="54"/>
      <c r="AR81" s="54">
        <f t="shared" si="5"/>
        <v>0</v>
      </c>
      <c r="AS81" s="50" t="s">
        <v>316</v>
      </c>
      <c r="AT81" s="66"/>
      <c r="AU81" s="37"/>
      <c r="AV81" s="37"/>
      <c r="AW81" s="37"/>
      <c r="AX81" s="37"/>
    </row>
    <row r="82" spans="1:50" ht="35.25" customHeight="1" x14ac:dyDescent="0.25">
      <c r="A82" s="67" t="s">
        <v>317</v>
      </c>
      <c r="B82" s="52" t="s">
        <v>318</v>
      </c>
      <c r="C82" s="48" t="s">
        <v>203</v>
      </c>
      <c r="D82" s="54">
        <f t="shared" si="6"/>
        <v>0</v>
      </c>
      <c r="E82" s="54">
        <f t="shared" si="6"/>
        <v>0</v>
      </c>
      <c r="F82" s="54">
        <f t="shared" si="6"/>
        <v>0</v>
      </c>
      <c r="G82" s="54">
        <f t="shared" si="5"/>
        <v>0</v>
      </c>
      <c r="H82" s="54">
        <f t="shared" si="6"/>
        <v>0</v>
      </c>
      <c r="I82" s="54">
        <f t="shared" si="5"/>
        <v>0</v>
      </c>
      <c r="J82" s="54">
        <f t="shared" si="5"/>
        <v>0</v>
      </c>
      <c r="K82" s="54">
        <f t="shared" si="5"/>
        <v>0</v>
      </c>
      <c r="L82" s="54">
        <f t="shared" si="5"/>
        <v>0</v>
      </c>
      <c r="M82" s="54">
        <f t="shared" si="5"/>
        <v>0</v>
      </c>
      <c r="N82" s="54">
        <f t="shared" si="5"/>
        <v>0</v>
      </c>
      <c r="O82" s="54">
        <f t="shared" si="5"/>
        <v>0</v>
      </c>
      <c r="P82" s="54">
        <f t="shared" si="5"/>
        <v>0</v>
      </c>
      <c r="Q82" s="54">
        <f t="shared" si="5"/>
        <v>0</v>
      </c>
      <c r="R82" s="54">
        <f t="shared" si="5"/>
        <v>0</v>
      </c>
      <c r="S82" s="54">
        <f t="shared" si="5"/>
        <v>0</v>
      </c>
      <c r="T82" s="54">
        <f t="shared" si="5"/>
        <v>0</v>
      </c>
      <c r="U82" s="54">
        <f t="shared" si="5"/>
        <v>0</v>
      </c>
      <c r="V82" s="54">
        <f t="shared" si="5"/>
        <v>0</v>
      </c>
      <c r="W82" s="54">
        <f t="shared" si="5"/>
        <v>0</v>
      </c>
      <c r="X82" s="54">
        <f t="shared" si="5"/>
        <v>0</v>
      </c>
      <c r="Y82" s="54">
        <f t="shared" si="5"/>
        <v>0</v>
      </c>
      <c r="Z82" s="54">
        <f t="shared" si="5"/>
        <v>0</v>
      </c>
      <c r="AA82" s="54">
        <f t="shared" si="5"/>
        <v>0</v>
      </c>
      <c r="AB82" s="54">
        <f t="shared" si="5"/>
        <v>0</v>
      </c>
      <c r="AC82" s="54">
        <f t="shared" si="5"/>
        <v>0</v>
      </c>
      <c r="AD82" s="54">
        <f t="shared" si="5"/>
        <v>0</v>
      </c>
      <c r="AE82" s="54">
        <f t="shared" si="5"/>
        <v>0</v>
      </c>
      <c r="AF82" s="54">
        <f t="shared" si="5"/>
        <v>0</v>
      </c>
      <c r="AG82" s="54">
        <f t="shared" si="5"/>
        <v>0</v>
      </c>
      <c r="AH82" s="54">
        <f t="shared" si="5"/>
        <v>0</v>
      </c>
      <c r="AI82" s="54">
        <f t="shared" si="5"/>
        <v>0</v>
      </c>
      <c r="AJ82" s="54">
        <f t="shared" si="5"/>
        <v>0</v>
      </c>
      <c r="AK82" s="54">
        <f t="shared" si="5"/>
        <v>0</v>
      </c>
      <c r="AL82" s="54">
        <f t="shared" si="5"/>
        <v>0</v>
      </c>
      <c r="AM82" s="54">
        <f t="shared" si="5"/>
        <v>0</v>
      </c>
      <c r="AN82" s="54">
        <f t="shared" si="5"/>
        <v>0</v>
      </c>
      <c r="AO82" s="54">
        <f t="shared" si="5"/>
        <v>0</v>
      </c>
      <c r="AP82" s="54">
        <f t="shared" si="5"/>
        <v>0</v>
      </c>
      <c r="AQ82" s="54"/>
      <c r="AR82" s="54">
        <f t="shared" si="5"/>
        <v>0</v>
      </c>
      <c r="AS82" s="50" t="s">
        <v>319</v>
      </c>
      <c r="AT82" s="66"/>
      <c r="AU82" s="37"/>
      <c r="AV82" s="37"/>
      <c r="AW82" s="37"/>
      <c r="AX82" s="37"/>
    </row>
    <row r="83" spans="1:50" ht="35.25" customHeight="1" x14ac:dyDescent="0.25">
      <c r="A83" s="67" t="s">
        <v>320</v>
      </c>
      <c r="B83" s="52" t="s">
        <v>321</v>
      </c>
      <c r="C83" s="48" t="s">
        <v>203</v>
      </c>
      <c r="D83" s="54">
        <f t="shared" si="6"/>
        <v>0</v>
      </c>
      <c r="E83" s="54">
        <f t="shared" si="6"/>
        <v>0</v>
      </c>
      <c r="F83" s="54">
        <f t="shared" si="6"/>
        <v>0</v>
      </c>
      <c r="G83" s="54">
        <f t="shared" si="5"/>
        <v>0</v>
      </c>
      <c r="H83" s="54">
        <f t="shared" si="6"/>
        <v>0</v>
      </c>
      <c r="I83" s="54">
        <f t="shared" si="5"/>
        <v>0</v>
      </c>
      <c r="J83" s="54">
        <f t="shared" si="5"/>
        <v>0</v>
      </c>
      <c r="K83" s="54">
        <f t="shared" si="5"/>
        <v>0</v>
      </c>
      <c r="L83" s="54">
        <f t="shared" si="5"/>
        <v>0</v>
      </c>
      <c r="M83" s="54">
        <f t="shared" si="5"/>
        <v>0</v>
      </c>
      <c r="N83" s="54">
        <f t="shared" si="5"/>
        <v>0</v>
      </c>
      <c r="O83" s="54">
        <f t="shared" si="5"/>
        <v>0</v>
      </c>
      <c r="P83" s="54">
        <f t="shared" si="5"/>
        <v>0</v>
      </c>
      <c r="Q83" s="54">
        <f t="shared" si="5"/>
        <v>0</v>
      </c>
      <c r="R83" s="54">
        <f t="shared" si="5"/>
        <v>0</v>
      </c>
      <c r="S83" s="54">
        <f t="shared" si="5"/>
        <v>0</v>
      </c>
      <c r="T83" s="54">
        <f t="shared" si="5"/>
        <v>0</v>
      </c>
      <c r="U83" s="54">
        <f t="shared" si="5"/>
        <v>0</v>
      </c>
      <c r="V83" s="54">
        <f t="shared" si="5"/>
        <v>0</v>
      </c>
      <c r="W83" s="54">
        <f t="shared" si="5"/>
        <v>0</v>
      </c>
      <c r="X83" s="54">
        <f t="shared" si="5"/>
        <v>0</v>
      </c>
      <c r="Y83" s="54">
        <f t="shared" si="5"/>
        <v>0</v>
      </c>
      <c r="Z83" s="54">
        <f t="shared" si="5"/>
        <v>0</v>
      </c>
      <c r="AA83" s="54">
        <f t="shared" si="5"/>
        <v>0</v>
      </c>
      <c r="AB83" s="54">
        <f t="shared" si="5"/>
        <v>0</v>
      </c>
      <c r="AC83" s="54">
        <f t="shared" si="5"/>
        <v>0</v>
      </c>
      <c r="AD83" s="54">
        <f t="shared" si="5"/>
        <v>0</v>
      </c>
      <c r="AE83" s="54">
        <f t="shared" si="5"/>
        <v>0</v>
      </c>
      <c r="AF83" s="54">
        <f t="shared" si="5"/>
        <v>0</v>
      </c>
      <c r="AG83" s="54">
        <f t="shared" si="5"/>
        <v>0</v>
      </c>
      <c r="AH83" s="54">
        <f t="shared" si="5"/>
        <v>0</v>
      </c>
      <c r="AI83" s="54">
        <f t="shared" si="5"/>
        <v>0</v>
      </c>
      <c r="AJ83" s="54">
        <f t="shared" si="5"/>
        <v>0</v>
      </c>
      <c r="AK83" s="54">
        <f t="shared" si="5"/>
        <v>0</v>
      </c>
      <c r="AL83" s="54">
        <f t="shared" si="5"/>
        <v>0</v>
      </c>
      <c r="AM83" s="54">
        <f t="shared" si="5"/>
        <v>0</v>
      </c>
      <c r="AN83" s="54">
        <f t="shared" si="5"/>
        <v>0</v>
      </c>
      <c r="AO83" s="54">
        <f t="shared" si="5"/>
        <v>0</v>
      </c>
      <c r="AP83" s="54">
        <f t="shared" si="5"/>
        <v>0</v>
      </c>
      <c r="AQ83" s="54"/>
      <c r="AR83" s="54">
        <f t="shared" si="5"/>
        <v>0</v>
      </c>
      <c r="AS83" s="50" t="s">
        <v>322</v>
      </c>
      <c r="AT83" s="66"/>
      <c r="AU83" s="37"/>
      <c r="AV83" s="37"/>
      <c r="AW83" s="37"/>
      <c r="AX83" s="37"/>
    </row>
    <row r="84" spans="1:50" ht="35.25" customHeight="1" x14ac:dyDescent="0.25">
      <c r="A84" s="67" t="s">
        <v>323</v>
      </c>
      <c r="B84" s="52" t="s">
        <v>324</v>
      </c>
      <c r="C84" s="48" t="s">
        <v>203</v>
      </c>
      <c r="D84" s="54">
        <f t="shared" si="6"/>
        <v>0</v>
      </c>
      <c r="E84" s="54">
        <f t="shared" si="6"/>
        <v>0</v>
      </c>
      <c r="F84" s="54">
        <f t="shared" si="6"/>
        <v>0</v>
      </c>
      <c r="G84" s="54">
        <f t="shared" si="5"/>
        <v>0</v>
      </c>
      <c r="H84" s="54">
        <f t="shared" si="6"/>
        <v>0</v>
      </c>
      <c r="I84" s="54">
        <f t="shared" si="5"/>
        <v>0</v>
      </c>
      <c r="J84" s="54">
        <f t="shared" si="5"/>
        <v>0</v>
      </c>
      <c r="K84" s="54">
        <f t="shared" si="5"/>
        <v>0</v>
      </c>
      <c r="L84" s="54">
        <f t="shared" si="5"/>
        <v>0</v>
      </c>
      <c r="M84" s="54">
        <f t="shared" si="5"/>
        <v>0</v>
      </c>
      <c r="N84" s="54">
        <f t="shared" si="5"/>
        <v>0</v>
      </c>
      <c r="O84" s="54">
        <f t="shared" si="5"/>
        <v>0</v>
      </c>
      <c r="P84" s="54">
        <f t="shared" si="5"/>
        <v>0</v>
      </c>
      <c r="Q84" s="54">
        <f t="shared" si="5"/>
        <v>0</v>
      </c>
      <c r="R84" s="54">
        <f t="shared" si="5"/>
        <v>0</v>
      </c>
      <c r="S84" s="54">
        <f t="shared" si="5"/>
        <v>0</v>
      </c>
      <c r="T84" s="54">
        <f t="shared" si="5"/>
        <v>0</v>
      </c>
      <c r="U84" s="54">
        <f t="shared" si="5"/>
        <v>0</v>
      </c>
      <c r="V84" s="54">
        <f t="shared" si="5"/>
        <v>0</v>
      </c>
      <c r="W84" s="54">
        <f t="shared" si="5"/>
        <v>0</v>
      </c>
      <c r="X84" s="54">
        <f t="shared" si="5"/>
        <v>0</v>
      </c>
      <c r="Y84" s="54">
        <f t="shared" si="5"/>
        <v>0</v>
      </c>
      <c r="Z84" s="54">
        <f t="shared" si="5"/>
        <v>0</v>
      </c>
      <c r="AA84" s="54">
        <f t="shared" si="5"/>
        <v>0</v>
      </c>
      <c r="AB84" s="54">
        <f t="shared" si="5"/>
        <v>0</v>
      </c>
      <c r="AC84" s="54">
        <f t="shared" si="5"/>
        <v>0</v>
      </c>
      <c r="AD84" s="54">
        <f t="shared" si="5"/>
        <v>0</v>
      </c>
      <c r="AE84" s="54">
        <f t="shared" si="5"/>
        <v>0</v>
      </c>
      <c r="AF84" s="54">
        <f t="shared" si="5"/>
        <v>0</v>
      </c>
      <c r="AG84" s="54">
        <f t="shared" si="5"/>
        <v>0</v>
      </c>
      <c r="AH84" s="54">
        <f t="shared" si="5"/>
        <v>0</v>
      </c>
      <c r="AI84" s="54">
        <f t="shared" si="5"/>
        <v>0</v>
      </c>
      <c r="AJ84" s="54">
        <f t="shared" si="5"/>
        <v>0</v>
      </c>
      <c r="AK84" s="54">
        <f t="shared" si="5"/>
        <v>0</v>
      </c>
      <c r="AL84" s="54">
        <f t="shared" si="5"/>
        <v>0</v>
      </c>
      <c r="AM84" s="54">
        <f t="shared" si="5"/>
        <v>0</v>
      </c>
      <c r="AN84" s="54">
        <f t="shared" si="5"/>
        <v>0</v>
      </c>
      <c r="AO84" s="54">
        <f t="shared" si="5"/>
        <v>0</v>
      </c>
      <c r="AP84" s="54">
        <f t="shared" si="5"/>
        <v>0</v>
      </c>
      <c r="AQ84" s="54"/>
      <c r="AR84" s="54">
        <f t="shared" si="5"/>
        <v>0</v>
      </c>
      <c r="AS84" s="50" t="s">
        <v>325</v>
      </c>
      <c r="AT84" s="66"/>
      <c r="AU84" s="37"/>
      <c r="AV84" s="37"/>
      <c r="AW84" s="37"/>
      <c r="AX84" s="37"/>
    </row>
    <row r="85" spans="1:50" ht="150" x14ac:dyDescent="0.25">
      <c r="A85" s="46" t="s">
        <v>327</v>
      </c>
      <c r="B85" s="59" t="s">
        <v>209</v>
      </c>
      <c r="C85" s="48" t="s">
        <v>203</v>
      </c>
      <c r="D85" s="54">
        <f t="shared" ref="D85:AR85" si="7">SUM(D86:D89)</f>
        <v>0</v>
      </c>
      <c r="E85" s="54">
        <f t="shared" si="7"/>
        <v>0</v>
      </c>
      <c r="F85" s="54">
        <f t="shared" si="7"/>
        <v>0</v>
      </c>
      <c r="G85" s="54">
        <f t="shared" si="7"/>
        <v>0</v>
      </c>
      <c r="H85" s="54">
        <f t="shared" si="7"/>
        <v>0</v>
      </c>
      <c r="I85" s="54">
        <f t="shared" si="7"/>
        <v>0</v>
      </c>
      <c r="J85" s="54">
        <f t="shared" si="7"/>
        <v>0</v>
      </c>
      <c r="K85" s="54">
        <f t="shared" si="7"/>
        <v>0</v>
      </c>
      <c r="L85" s="54">
        <f t="shared" si="7"/>
        <v>0</v>
      </c>
      <c r="M85" s="54">
        <f t="shared" si="7"/>
        <v>0</v>
      </c>
      <c r="N85" s="54">
        <f t="shared" si="7"/>
        <v>0</v>
      </c>
      <c r="O85" s="54">
        <f t="shared" si="7"/>
        <v>0</v>
      </c>
      <c r="P85" s="54">
        <f t="shared" si="7"/>
        <v>0</v>
      </c>
      <c r="Q85" s="54">
        <f t="shared" si="7"/>
        <v>0</v>
      </c>
      <c r="R85" s="54">
        <f t="shared" si="7"/>
        <v>0</v>
      </c>
      <c r="S85" s="54">
        <f t="shared" si="7"/>
        <v>0</v>
      </c>
      <c r="T85" s="54">
        <f t="shared" si="7"/>
        <v>0</v>
      </c>
      <c r="U85" s="54">
        <f t="shared" si="7"/>
        <v>0</v>
      </c>
      <c r="V85" s="54">
        <f t="shared" si="7"/>
        <v>0</v>
      </c>
      <c r="W85" s="54">
        <f t="shared" si="7"/>
        <v>0</v>
      </c>
      <c r="X85" s="54">
        <f t="shared" si="7"/>
        <v>0</v>
      </c>
      <c r="Y85" s="54">
        <f t="shared" si="7"/>
        <v>0</v>
      </c>
      <c r="Z85" s="54">
        <f t="shared" si="7"/>
        <v>0</v>
      </c>
      <c r="AA85" s="54">
        <f t="shared" si="7"/>
        <v>0</v>
      </c>
      <c r="AB85" s="54">
        <f t="shared" si="7"/>
        <v>0</v>
      </c>
      <c r="AC85" s="54">
        <f t="shared" si="7"/>
        <v>0</v>
      </c>
      <c r="AD85" s="54">
        <f t="shared" si="7"/>
        <v>0</v>
      </c>
      <c r="AE85" s="54">
        <f t="shared" si="7"/>
        <v>0</v>
      </c>
      <c r="AF85" s="54">
        <f t="shared" si="7"/>
        <v>0</v>
      </c>
      <c r="AG85" s="54">
        <f t="shared" si="7"/>
        <v>0</v>
      </c>
      <c r="AH85" s="54">
        <f t="shared" si="7"/>
        <v>0</v>
      </c>
      <c r="AI85" s="54">
        <f t="shared" si="7"/>
        <v>0</v>
      </c>
      <c r="AJ85" s="54">
        <f t="shared" si="7"/>
        <v>0</v>
      </c>
      <c r="AK85" s="54">
        <f t="shared" si="7"/>
        <v>0</v>
      </c>
      <c r="AL85" s="54">
        <f t="shared" si="7"/>
        <v>0</v>
      </c>
      <c r="AM85" s="54">
        <f t="shared" si="7"/>
        <v>0</v>
      </c>
      <c r="AN85" s="54">
        <f t="shared" si="7"/>
        <v>0</v>
      </c>
      <c r="AO85" s="54">
        <f t="shared" si="7"/>
        <v>0</v>
      </c>
      <c r="AP85" s="54">
        <f t="shared" si="7"/>
        <v>0</v>
      </c>
      <c r="AQ85" s="54"/>
      <c r="AR85" s="54">
        <f t="shared" si="7"/>
        <v>0</v>
      </c>
      <c r="AS85" s="68" t="s">
        <v>326</v>
      </c>
      <c r="AT85" s="66"/>
      <c r="AU85" s="37"/>
      <c r="AV85" s="37"/>
      <c r="AW85" s="37"/>
      <c r="AX85" s="37"/>
    </row>
    <row r="86" spans="1:50" x14ac:dyDescent="0.25">
      <c r="A86" s="67" t="s">
        <v>328</v>
      </c>
      <c r="B86" s="52" t="s">
        <v>315</v>
      </c>
      <c r="C86" s="48" t="s">
        <v>203</v>
      </c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50"/>
      <c r="AT86" s="66"/>
      <c r="AU86" s="37"/>
      <c r="AV86" s="37"/>
      <c r="AW86" s="37"/>
      <c r="AX86" s="37"/>
    </row>
    <row r="87" spans="1:50" x14ac:dyDescent="0.25">
      <c r="A87" s="67" t="s">
        <v>329</v>
      </c>
      <c r="B87" s="52" t="s">
        <v>318</v>
      </c>
      <c r="C87" s="48" t="s">
        <v>203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50"/>
      <c r="AT87" s="66"/>
      <c r="AU87" s="37"/>
      <c r="AV87" s="37"/>
      <c r="AW87" s="37"/>
      <c r="AX87" s="37"/>
    </row>
    <row r="88" spans="1:50" x14ac:dyDescent="0.25">
      <c r="A88" s="67" t="s">
        <v>330</v>
      </c>
      <c r="B88" s="52" t="s">
        <v>321</v>
      </c>
      <c r="C88" s="48" t="s">
        <v>203</v>
      </c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50"/>
      <c r="AT88" s="66"/>
      <c r="AU88" s="37"/>
      <c r="AV88" s="37"/>
      <c r="AW88" s="37"/>
      <c r="AX88" s="37"/>
    </row>
    <row r="89" spans="1:50" x14ac:dyDescent="0.25">
      <c r="A89" s="67" t="s">
        <v>331</v>
      </c>
      <c r="B89" s="52" t="s">
        <v>324</v>
      </c>
      <c r="C89" s="48" t="s">
        <v>203</v>
      </c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50"/>
      <c r="AT89" s="66"/>
      <c r="AU89" s="37"/>
      <c r="AV89" s="37"/>
      <c r="AW89" s="37"/>
      <c r="AX89" s="37"/>
    </row>
    <row r="92" spans="1:50" ht="15" customHeight="1" x14ac:dyDescent="0.25">
      <c r="A92" s="75">
        <v>1</v>
      </c>
      <c r="B92" s="195" t="s">
        <v>335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</row>
    <row r="93" spans="1:50" ht="15" customHeight="1" x14ac:dyDescent="0.25">
      <c r="B93" s="195" t="s">
        <v>336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</row>
    <row r="94" spans="1:50" ht="15" customHeight="1" x14ac:dyDescent="0.25">
      <c r="A94" s="76">
        <v>2</v>
      </c>
      <c r="B94" s="196" t="s">
        <v>337</v>
      </c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</row>
    <row r="95" spans="1:50" ht="18" x14ac:dyDescent="0.25">
      <c r="A95" s="76">
        <v>3</v>
      </c>
      <c r="B95" s="33" t="s">
        <v>386</v>
      </c>
    </row>
  </sheetData>
  <mergeCells count="10">
    <mergeCell ref="AS16:AS29"/>
    <mergeCell ref="B92:AS92"/>
    <mergeCell ref="B93:AS93"/>
    <mergeCell ref="B94:AS94"/>
    <mergeCell ref="A2:AS2"/>
    <mergeCell ref="A3:AS3"/>
    <mergeCell ref="A4:AS4"/>
    <mergeCell ref="Z6:AB6"/>
    <mergeCell ref="AH6:AJ6"/>
    <mergeCell ref="AK6:AM6"/>
  </mergeCells>
  <dataValidations xWindow="782" yWindow="830" count="8">
    <dataValidation type="list" operator="lessThanOrEqual" allowBlank="1" showInputMessage="1" showErrorMessage="1" errorTitle="Ошибка" error="Выберите значение из списка!" sqref="B19 B21 B23 B25 B27 B29">
      <formula1>source_of_funding</formula1>
    </dataValidation>
    <dataValidation type="textLength" operator="lessThanOrEqual" allowBlank="1" showInputMessage="1" showErrorMessage="1" errorTitle="Ошибка" error="Допускается ввод не более 900 символов!" sqref="D11:D12 D7:AR7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 D13:AR14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>
      <formula1>"a"</formula1>
    </dataValidation>
    <dataValidation type="whole" allowBlank="1" showInputMessage="1" showErrorMessage="1" errorTitle="Ошибка" error="Введите год с 2000 по 2030!" prompt="Укажите год реализации инвестиционной программы/мероприятия" sqref="B16 B18 B20 B22 B24 B26 B28">
      <formula1>2000</formula1>
      <formula2>2030</formula2>
    </dataValidation>
    <dataValidation type="list" operator="lessThanOrEqual" allowBlank="1" showInputMessage="1" showErrorMessage="1" errorTitle="Ошибка" error="Выберите значение из списка!" prompt="Укажите источник финансирования" sqref="B85 B17">
      <formula1>source_of_funding</formula1>
    </dataValidation>
    <dataValidation type="decimal" allowBlank="1" showErrorMessage="1" errorTitle="Ошибка" error="Допускается ввод только неотрицательных чисел!" sqref="D44:D45 D68:D69 D62:D63 D65:D66 D19:AR19 D17:AR17 D86:AR89 D35:AR36 D38:AR39 D32:AR33 D71:AR72 D77:AR78 D21:AR21 D74:AR75 D23:AR23 D25:AR25 D27:AR27 D29:AR29">
      <formula1>0</formula1>
      <formula2>9.99999999999999E+23</formula2>
    </dataValidation>
    <dataValidation type="decimal" allowBlank="1" showInputMessage="1" showErrorMessage="1" error="Введите значение от 0 до 100%" sqref="D50:AR51 D47:AR48 E44:AR45 D41:AR42 E68:AR69 E65:AR66 D53:AR54 D59:AR60 D56:AR57 E62:AR63">
      <formula1>0</formula1>
      <formula2>100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1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5"/>
  <sheetViews>
    <sheetView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3" sqref="A3:AS3"/>
    </sheetView>
  </sheetViews>
  <sheetFormatPr defaultRowHeight="15" x14ac:dyDescent="0.25"/>
  <cols>
    <col min="1" max="1" width="11" style="33" customWidth="1"/>
    <col min="2" max="2" width="33.140625" style="33" customWidth="1"/>
    <col min="3" max="3" width="9.7109375" style="33" customWidth="1"/>
    <col min="4" max="4" width="25.28515625" style="33" customWidth="1"/>
    <col min="5" max="24" width="23.42578125" style="33" customWidth="1"/>
    <col min="25" max="25" width="29" style="33" customWidth="1"/>
    <col min="26" max="31" width="23.42578125" style="33" customWidth="1"/>
    <col min="32" max="32" width="26.85546875" style="33" customWidth="1"/>
    <col min="33" max="39" width="23.42578125" style="33" customWidth="1"/>
    <col min="40" max="40" width="30" style="33" customWidth="1"/>
    <col min="41" max="44" width="23.42578125" style="33" customWidth="1"/>
    <col min="45" max="45" width="63.140625" style="33" customWidth="1"/>
    <col min="46" max="16384" width="9.140625" style="33"/>
  </cols>
  <sheetData>
    <row r="1" spans="1:50" x14ac:dyDescent="0.25">
      <c r="AS1" s="36" t="s">
        <v>332</v>
      </c>
    </row>
    <row r="2" spans="1:50" ht="17.25" x14ac:dyDescent="0.25">
      <c r="A2" s="192" t="s">
        <v>338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</row>
    <row r="3" spans="1:50" ht="15" customHeight="1" x14ac:dyDescent="0.25">
      <c r="A3" s="193" t="s">
        <v>333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37"/>
      <c r="AU3" s="37"/>
      <c r="AV3" s="37"/>
      <c r="AW3" s="37"/>
      <c r="AX3" s="37"/>
    </row>
    <row r="4" spans="1:50" ht="15" customHeight="1" x14ac:dyDescent="0.25">
      <c r="A4" s="189" t="s">
        <v>334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37"/>
      <c r="AU4" s="37"/>
      <c r="AV4" s="37"/>
      <c r="AW4" s="37"/>
      <c r="AX4" s="37"/>
    </row>
    <row r="5" spans="1:50" ht="45" x14ac:dyDescent="0.25">
      <c r="A5" s="38" t="s">
        <v>131</v>
      </c>
      <c r="B5" s="39" t="s">
        <v>132</v>
      </c>
      <c r="C5" s="39" t="s">
        <v>133</v>
      </c>
      <c r="D5" s="40" t="s">
        <v>134</v>
      </c>
      <c r="E5" s="40" t="s">
        <v>339</v>
      </c>
      <c r="F5" s="40" t="s">
        <v>339</v>
      </c>
      <c r="G5" s="40" t="s">
        <v>339</v>
      </c>
      <c r="H5" s="40" t="s">
        <v>339</v>
      </c>
      <c r="I5" s="40" t="s">
        <v>339</v>
      </c>
      <c r="J5" s="40" t="s">
        <v>339</v>
      </c>
      <c r="K5" s="40" t="s">
        <v>339</v>
      </c>
      <c r="L5" s="40" t="s">
        <v>339</v>
      </c>
      <c r="M5" s="40" t="s">
        <v>339</v>
      </c>
      <c r="N5" s="40" t="s">
        <v>339</v>
      </c>
      <c r="O5" s="40" t="s">
        <v>339</v>
      </c>
      <c r="P5" s="40" t="s">
        <v>339</v>
      </c>
      <c r="Q5" s="40" t="s">
        <v>339</v>
      </c>
      <c r="R5" s="40" t="s">
        <v>339</v>
      </c>
      <c r="S5" s="40" t="s">
        <v>339</v>
      </c>
      <c r="T5" s="40" t="s">
        <v>339</v>
      </c>
      <c r="U5" s="40" t="s">
        <v>339</v>
      </c>
      <c r="V5" s="40" t="s">
        <v>339</v>
      </c>
      <c r="W5" s="40" t="s">
        <v>339</v>
      </c>
      <c r="X5" s="40" t="s">
        <v>339</v>
      </c>
      <c r="Y5" s="40" t="s">
        <v>339</v>
      </c>
      <c r="Z5" s="40" t="s">
        <v>339</v>
      </c>
      <c r="AA5" s="40" t="s">
        <v>339</v>
      </c>
      <c r="AB5" s="40" t="s">
        <v>339</v>
      </c>
      <c r="AC5" s="40" t="s">
        <v>339</v>
      </c>
      <c r="AD5" s="40" t="s">
        <v>339</v>
      </c>
      <c r="AE5" s="40" t="s">
        <v>339</v>
      </c>
      <c r="AF5" s="40" t="s">
        <v>339</v>
      </c>
      <c r="AG5" s="40" t="s">
        <v>339</v>
      </c>
      <c r="AH5" s="40" t="s">
        <v>339</v>
      </c>
      <c r="AI5" s="40" t="s">
        <v>339</v>
      </c>
      <c r="AJ5" s="40" t="s">
        <v>339</v>
      </c>
      <c r="AK5" s="40" t="s">
        <v>339</v>
      </c>
      <c r="AL5" s="40" t="s">
        <v>339</v>
      </c>
      <c r="AM5" s="40" t="s">
        <v>339</v>
      </c>
      <c r="AN5" s="40" t="s">
        <v>339</v>
      </c>
      <c r="AO5" s="40" t="s">
        <v>339</v>
      </c>
      <c r="AP5" s="40" t="s">
        <v>339</v>
      </c>
      <c r="AQ5" s="40" t="s">
        <v>339</v>
      </c>
      <c r="AR5" s="40" t="s">
        <v>339</v>
      </c>
      <c r="AS5" s="38" t="s">
        <v>130</v>
      </c>
      <c r="AT5" s="41"/>
      <c r="AU5" s="37"/>
      <c r="AV5" s="37"/>
      <c r="AW5" s="37"/>
      <c r="AX5" s="37"/>
    </row>
    <row r="6" spans="1:50" x14ac:dyDescent="0.25">
      <c r="A6" s="42" t="s">
        <v>135</v>
      </c>
      <c r="B6" s="43" t="s">
        <v>136</v>
      </c>
      <c r="C6" s="43" t="s">
        <v>137</v>
      </c>
      <c r="D6" s="43" t="s">
        <v>138</v>
      </c>
      <c r="E6" s="44" t="s">
        <v>139</v>
      </c>
      <c r="F6" s="44" t="s">
        <v>140</v>
      </c>
      <c r="G6" s="44" t="s">
        <v>141</v>
      </c>
      <c r="H6" s="44" t="s">
        <v>142</v>
      </c>
      <c r="I6" s="44" t="s">
        <v>143</v>
      </c>
      <c r="J6" s="44" t="s">
        <v>144</v>
      </c>
      <c r="K6" s="44" t="s">
        <v>145</v>
      </c>
      <c r="L6" s="44" t="s">
        <v>146</v>
      </c>
      <c r="M6" s="44" t="s">
        <v>147</v>
      </c>
      <c r="N6" s="44" t="s">
        <v>148</v>
      </c>
      <c r="O6" s="44" t="s">
        <v>149</v>
      </c>
      <c r="P6" s="44" t="s">
        <v>150</v>
      </c>
      <c r="Q6" s="44" t="s">
        <v>151</v>
      </c>
      <c r="R6" s="44" t="s">
        <v>152</v>
      </c>
      <c r="S6" s="44" t="s">
        <v>153</v>
      </c>
      <c r="T6" s="44" t="s">
        <v>154</v>
      </c>
      <c r="U6" s="44" t="s">
        <v>155</v>
      </c>
      <c r="V6" s="44" t="s">
        <v>156</v>
      </c>
      <c r="W6" s="44" t="s">
        <v>157</v>
      </c>
      <c r="X6" s="44" t="s">
        <v>158</v>
      </c>
      <c r="Y6" s="44" t="s">
        <v>159</v>
      </c>
      <c r="Z6" s="197" t="s">
        <v>160</v>
      </c>
      <c r="AA6" s="198"/>
      <c r="AB6" s="199"/>
      <c r="AC6" s="44" t="s">
        <v>161</v>
      </c>
      <c r="AD6" s="44" t="s">
        <v>162</v>
      </c>
      <c r="AE6" s="44" t="s">
        <v>361</v>
      </c>
      <c r="AF6" s="44" t="s">
        <v>362</v>
      </c>
      <c r="AG6" s="44" t="s">
        <v>363</v>
      </c>
      <c r="AH6" s="197" t="s">
        <v>364</v>
      </c>
      <c r="AI6" s="198"/>
      <c r="AJ6" s="199"/>
      <c r="AK6" s="197" t="s">
        <v>371</v>
      </c>
      <c r="AL6" s="198"/>
      <c r="AM6" s="199"/>
      <c r="AN6" s="44" t="s">
        <v>362</v>
      </c>
      <c r="AO6" s="44" t="s">
        <v>363</v>
      </c>
      <c r="AP6" s="44" t="s">
        <v>364</v>
      </c>
      <c r="AQ6" s="44" t="s">
        <v>371</v>
      </c>
      <c r="AR6" s="44" t="s">
        <v>393</v>
      </c>
      <c r="AS6" s="45"/>
      <c r="AT6" s="41"/>
      <c r="AU6" s="37"/>
      <c r="AV6" s="37"/>
      <c r="AW6" s="37"/>
      <c r="AX6" s="37"/>
    </row>
    <row r="7" spans="1:50" ht="132.75" customHeight="1" x14ac:dyDescent="0.25">
      <c r="A7" s="46">
        <v>1</v>
      </c>
      <c r="B7" s="47" t="s">
        <v>163</v>
      </c>
      <c r="C7" s="48" t="s">
        <v>164</v>
      </c>
      <c r="D7" s="49" t="s">
        <v>389</v>
      </c>
      <c r="E7" s="49" t="s">
        <v>380</v>
      </c>
      <c r="F7" s="49" t="s">
        <v>98</v>
      </c>
      <c r="G7" s="49" t="s">
        <v>341</v>
      </c>
      <c r="H7" s="49" t="s">
        <v>381</v>
      </c>
      <c r="I7" s="49" t="s">
        <v>342</v>
      </c>
      <c r="J7" s="49" t="s">
        <v>343</v>
      </c>
      <c r="K7" s="49" t="s">
        <v>344</v>
      </c>
      <c r="L7" s="49" t="s">
        <v>345</v>
      </c>
      <c r="M7" s="49" t="s">
        <v>346</v>
      </c>
      <c r="N7" s="49" t="s">
        <v>382</v>
      </c>
      <c r="O7" s="49" t="s">
        <v>391</v>
      </c>
      <c r="P7" s="49" t="s">
        <v>384</v>
      </c>
      <c r="Q7" s="49" t="s">
        <v>347</v>
      </c>
      <c r="R7" s="49" t="s">
        <v>348</v>
      </c>
      <c r="S7" s="49" t="s">
        <v>349</v>
      </c>
      <c r="T7" s="49" t="s">
        <v>350</v>
      </c>
      <c r="U7" s="49" t="s">
        <v>351</v>
      </c>
      <c r="V7" s="49" t="s">
        <v>352</v>
      </c>
      <c r="W7" s="49" t="s">
        <v>353</v>
      </c>
      <c r="X7" s="49" t="s">
        <v>385</v>
      </c>
      <c r="Y7" s="49" t="s">
        <v>167</v>
      </c>
      <c r="Z7" s="49" t="s">
        <v>379</v>
      </c>
      <c r="AA7" s="49" t="s">
        <v>354</v>
      </c>
      <c r="AB7" s="49" t="s">
        <v>355</v>
      </c>
      <c r="AC7" s="49" t="s">
        <v>378</v>
      </c>
      <c r="AD7" s="49" t="s">
        <v>377</v>
      </c>
      <c r="AE7" s="49" t="s">
        <v>356</v>
      </c>
      <c r="AF7" s="49" t="s">
        <v>357</v>
      </c>
      <c r="AG7" s="49" t="s">
        <v>376</v>
      </c>
      <c r="AH7" s="49" t="s">
        <v>367</v>
      </c>
      <c r="AI7" s="49" t="s">
        <v>365</v>
      </c>
      <c r="AJ7" s="49" t="s">
        <v>366</v>
      </c>
      <c r="AK7" s="49" t="s">
        <v>368</v>
      </c>
      <c r="AL7" s="49" t="s">
        <v>400</v>
      </c>
      <c r="AM7" s="49" t="s">
        <v>401</v>
      </c>
      <c r="AN7" s="49" t="s">
        <v>358</v>
      </c>
      <c r="AO7" s="49" t="s">
        <v>359</v>
      </c>
      <c r="AP7" s="49" t="s">
        <v>113</v>
      </c>
      <c r="AQ7" s="49" t="s">
        <v>69</v>
      </c>
      <c r="AR7" s="49" t="s">
        <v>392</v>
      </c>
      <c r="AS7" s="50"/>
      <c r="AT7" s="51"/>
      <c r="AU7" s="37"/>
      <c r="AV7" s="37"/>
      <c r="AW7" s="37"/>
      <c r="AX7" s="37"/>
    </row>
    <row r="8" spans="1:50" ht="30" x14ac:dyDescent="0.25">
      <c r="A8" s="46">
        <v>2</v>
      </c>
      <c r="B8" s="52" t="s">
        <v>2</v>
      </c>
      <c r="C8" s="48" t="s">
        <v>164</v>
      </c>
      <c r="D8" s="34" t="s">
        <v>171</v>
      </c>
      <c r="E8" s="48" t="s">
        <v>164</v>
      </c>
      <c r="F8" s="48" t="s">
        <v>164</v>
      </c>
      <c r="G8" s="48" t="s">
        <v>164</v>
      </c>
      <c r="H8" s="48" t="s">
        <v>164</v>
      </c>
      <c r="I8" s="48" t="s">
        <v>164</v>
      </c>
      <c r="J8" s="48" t="s">
        <v>164</v>
      </c>
      <c r="K8" s="48" t="s">
        <v>164</v>
      </c>
      <c r="L8" s="48" t="s">
        <v>164</v>
      </c>
      <c r="M8" s="48" t="s">
        <v>164</v>
      </c>
      <c r="N8" s="48" t="s">
        <v>164</v>
      </c>
      <c r="O8" s="48" t="s">
        <v>164</v>
      </c>
      <c r="P8" s="48" t="s">
        <v>164</v>
      </c>
      <c r="Q8" s="48" t="s">
        <v>164</v>
      </c>
      <c r="R8" s="48" t="s">
        <v>164</v>
      </c>
      <c r="S8" s="48" t="s">
        <v>164</v>
      </c>
      <c r="T8" s="48" t="s">
        <v>164</v>
      </c>
      <c r="U8" s="48" t="s">
        <v>164</v>
      </c>
      <c r="V8" s="48" t="s">
        <v>164</v>
      </c>
      <c r="W8" s="48" t="s">
        <v>164</v>
      </c>
      <c r="X8" s="48" t="s">
        <v>164</v>
      </c>
      <c r="Y8" s="48" t="s">
        <v>164</v>
      </c>
      <c r="Z8" s="48" t="s">
        <v>164</v>
      </c>
      <c r="AA8" s="48" t="s">
        <v>164</v>
      </c>
      <c r="AB8" s="48" t="s">
        <v>164</v>
      </c>
      <c r="AC8" s="48" t="s">
        <v>164</v>
      </c>
      <c r="AD8" s="48" t="s">
        <v>164</v>
      </c>
      <c r="AE8" s="48" t="s">
        <v>164</v>
      </c>
      <c r="AF8" s="48" t="s">
        <v>164</v>
      </c>
      <c r="AG8" s="48" t="s">
        <v>164</v>
      </c>
      <c r="AH8" s="48" t="s">
        <v>164</v>
      </c>
      <c r="AI8" s="48" t="s">
        <v>164</v>
      </c>
      <c r="AJ8" s="48" t="s">
        <v>164</v>
      </c>
      <c r="AK8" s="48" t="s">
        <v>164</v>
      </c>
      <c r="AL8" s="48" t="s">
        <v>164</v>
      </c>
      <c r="AM8" s="48" t="s">
        <v>164</v>
      </c>
      <c r="AN8" s="48" t="s">
        <v>164</v>
      </c>
      <c r="AO8" s="48" t="s">
        <v>164</v>
      </c>
      <c r="AP8" s="48" t="s">
        <v>164</v>
      </c>
      <c r="AQ8" s="48" t="s">
        <v>164</v>
      </c>
      <c r="AR8" s="48" t="s">
        <v>164</v>
      </c>
      <c r="AS8" s="50" t="s">
        <v>172</v>
      </c>
      <c r="AT8" s="51"/>
      <c r="AU8" s="37"/>
      <c r="AV8" s="37"/>
      <c r="AW8" s="37"/>
      <c r="AX8" s="37"/>
    </row>
    <row r="9" spans="1:50" ht="30" x14ac:dyDescent="0.25">
      <c r="A9" s="46" t="s">
        <v>173</v>
      </c>
      <c r="B9" s="52" t="s">
        <v>174</v>
      </c>
      <c r="C9" s="48" t="s">
        <v>164</v>
      </c>
      <c r="D9" s="35" t="s">
        <v>399</v>
      </c>
      <c r="E9" s="48" t="s">
        <v>164</v>
      </c>
      <c r="F9" s="48" t="s">
        <v>164</v>
      </c>
      <c r="G9" s="48" t="s">
        <v>164</v>
      </c>
      <c r="H9" s="48" t="s">
        <v>164</v>
      </c>
      <c r="I9" s="48" t="s">
        <v>164</v>
      </c>
      <c r="J9" s="48" t="s">
        <v>164</v>
      </c>
      <c r="K9" s="48" t="s">
        <v>164</v>
      </c>
      <c r="L9" s="48" t="s">
        <v>164</v>
      </c>
      <c r="M9" s="48" t="s">
        <v>164</v>
      </c>
      <c r="N9" s="48" t="s">
        <v>164</v>
      </c>
      <c r="O9" s="48" t="s">
        <v>164</v>
      </c>
      <c r="P9" s="48" t="s">
        <v>164</v>
      </c>
      <c r="Q9" s="48" t="s">
        <v>164</v>
      </c>
      <c r="R9" s="48" t="s">
        <v>164</v>
      </c>
      <c r="S9" s="48" t="s">
        <v>164</v>
      </c>
      <c r="T9" s="48" t="s">
        <v>164</v>
      </c>
      <c r="U9" s="48" t="s">
        <v>164</v>
      </c>
      <c r="V9" s="48" t="s">
        <v>164</v>
      </c>
      <c r="W9" s="48" t="s">
        <v>164</v>
      </c>
      <c r="X9" s="48" t="s">
        <v>164</v>
      </c>
      <c r="Y9" s="48" t="s">
        <v>164</v>
      </c>
      <c r="Z9" s="48" t="s">
        <v>164</v>
      </c>
      <c r="AA9" s="48" t="s">
        <v>164</v>
      </c>
      <c r="AB9" s="48" t="s">
        <v>164</v>
      </c>
      <c r="AC9" s="48" t="s">
        <v>164</v>
      </c>
      <c r="AD9" s="48" t="s">
        <v>164</v>
      </c>
      <c r="AE9" s="48" t="s">
        <v>164</v>
      </c>
      <c r="AF9" s="48" t="s">
        <v>164</v>
      </c>
      <c r="AG9" s="48" t="s">
        <v>164</v>
      </c>
      <c r="AH9" s="48" t="s">
        <v>164</v>
      </c>
      <c r="AI9" s="48" t="s">
        <v>164</v>
      </c>
      <c r="AJ9" s="48" t="s">
        <v>164</v>
      </c>
      <c r="AK9" s="48" t="s">
        <v>164</v>
      </c>
      <c r="AL9" s="48" t="s">
        <v>164</v>
      </c>
      <c r="AM9" s="48" t="s">
        <v>164</v>
      </c>
      <c r="AN9" s="48" t="s">
        <v>164</v>
      </c>
      <c r="AO9" s="48" t="s">
        <v>164</v>
      </c>
      <c r="AP9" s="48" t="s">
        <v>164</v>
      </c>
      <c r="AQ9" s="48" t="s">
        <v>164</v>
      </c>
      <c r="AR9" s="48" t="s">
        <v>164</v>
      </c>
      <c r="AS9" s="50" t="s">
        <v>176</v>
      </c>
      <c r="AT9" s="51"/>
      <c r="AU9" s="37"/>
      <c r="AV9" s="37"/>
      <c r="AW9" s="37"/>
      <c r="AX9" s="37"/>
    </row>
    <row r="10" spans="1:50" ht="90" x14ac:dyDescent="0.25">
      <c r="A10" s="46" t="s">
        <v>137</v>
      </c>
      <c r="B10" s="52" t="s">
        <v>177</v>
      </c>
      <c r="C10" s="48" t="s">
        <v>164</v>
      </c>
      <c r="D10" s="53" t="s">
        <v>178</v>
      </c>
      <c r="E10" s="48" t="s">
        <v>164</v>
      </c>
      <c r="F10" s="48" t="s">
        <v>164</v>
      </c>
      <c r="G10" s="48" t="s">
        <v>164</v>
      </c>
      <c r="H10" s="48" t="s">
        <v>164</v>
      </c>
      <c r="I10" s="48" t="s">
        <v>164</v>
      </c>
      <c r="J10" s="48" t="s">
        <v>164</v>
      </c>
      <c r="K10" s="48" t="s">
        <v>164</v>
      </c>
      <c r="L10" s="48" t="s">
        <v>164</v>
      </c>
      <c r="M10" s="48" t="s">
        <v>164</v>
      </c>
      <c r="N10" s="48" t="s">
        <v>164</v>
      </c>
      <c r="O10" s="48" t="s">
        <v>164</v>
      </c>
      <c r="P10" s="48" t="s">
        <v>164</v>
      </c>
      <c r="Q10" s="48" t="s">
        <v>164</v>
      </c>
      <c r="R10" s="48" t="s">
        <v>164</v>
      </c>
      <c r="S10" s="48" t="s">
        <v>164</v>
      </c>
      <c r="T10" s="48" t="s">
        <v>164</v>
      </c>
      <c r="U10" s="48" t="s">
        <v>164</v>
      </c>
      <c r="V10" s="48" t="s">
        <v>164</v>
      </c>
      <c r="W10" s="48" t="s">
        <v>164</v>
      </c>
      <c r="X10" s="48" t="s">
        <v>164</v>
      </c>
      <c r="Y10" s="48" t="s">
        <v>164</v>
      </c>
      <c r="Z10" s="48" t="s">
        <v>164</v>
      </c>
      <c r="AA10" s="48" t="s">
        <v>164</v>
      </c>
      <c r="AB10" s="48" t="s">
        <v>164</v>
      </c>
      <c r="AC10" s="48" t="s">
        <v>164</v>
      </c>
      <c r="AD10" s="48" t="s">
        <v>164</v>
      </c>
      <c r="AE10" s="48" t="s">
        <v>164</v>
      </c>
      <c r="AF10" s="48" t="s">
        <v>164</v>
      </c>
      <c r="AG10" s="48" t="s">
        <v>164</v>
      </c>
      <c r="AH10" s="48" t="s">
        <v>164</v>
      </c>
      <c r="AI10" s="48" t="s">
        <v>164</v>
      </c>
      <c r="AJ10" s="48" t="s">
        <v>164</v>
      </c>
      <c r="AK10" s="48" t="s">
        <v>164</v>
      </c>
      <c r="AL10" s="48" t="s">
        <v>164</v>
      </c>
      <c r="AM10" s="48" t="s">
        <v>164</v>
      </c>
      <c r="AN10" s="48" t="s">
        <v>164</v>
      </c>
      <c r="AO10" s="48" t="s">
        <v>164</v>
      </c>
      <c r="AP10" s="48" t="s">
        <v>164</v>
      </c>
      <c r="AQ10" s="48" t="s">
        <v>164</v>
      </c>
      <c r="AR10" s="48" t="s">
        <v>164</v>
      </c>
      <c r="AS10" s="50" t="s">
        <v>179</v>
      </c>
      <c r="AT10" s="51"/>
      <c r="AU10" s="37"/>
      <c r="AV10" s="37"/>
      <c r="AW10" s="37"/>
      <c r="AX10" s="37"/>
    </row>
    <row r="11" spans="1:50" ht="45" x14ac:dyDescent="0.25">
      <c r="A11" s="46" t="s">
        <v>138</v>
      </c>
      <c r="B11" s="52" t="s">
        <v>180</v>
      </c>
      <c r="C11" s="48" t="s">
        <v>164</v>
      </c>
      <c r="D11" s="49" t="s">
        <v>27</v>
      </c>
      <c r="E11" s="48" t="s">
        <v>164</v>
      </c>
      <c r="F11" s="48" t="s">
        <v>164</v>
      </c>
      <c r="G11" s="48" t="s">
        <v>164</v>
      </c>
      <c r="H11" s="48" t="s">
        <v>164</v>
      </c>
      <c r="I11" s="48" t="s">
        <v>164</v>
      </c>
      <c r="J11" s="48" t="s">
        <v>164</v>
      </c>
      <c r="K11" s="48" t="s">
        <v>164</v>
      </c>
      <c r="L11" s="48" t="s">
        <v>164</v>
      </c>
      <c r="M11" s="48" t="s">
        <v>164</v>
      </c>
      <c r="N11" s="48" t="s">
        <v>164</v>
      </c>
      <c r="O11" s="48" t="s">
        <v>164</v>
      </c>
      <c r="P11" s="48" t="s">
        <v>164</v>
      </c>
      <c r="Q11" s="48" t="s">
        <v>164</v>
      </c>
      <c r="R11" s="48" t="s">
        <v>164</v>
      </c>
      <c r="S11" s="48" t="s">
        <v>164</v>
      </c>
      <c r="T11" s="48" t="s">
        <v>164</v>
      </c>
      <c r="U11" s="48" t="s">
        <v>164</v>
      </c>
      <c r="V11" s="48" t="s">
        <v>164</v>
      </c>
      <c r="W11" s="48" t="s">
        <v>164</v>
      </c>
      <c r="X11" s="48" t="s">
        <v>164</v>
      </c>
      <c r="Y11" s="48" t="s">
        <v>164</v>
      </c>
      <c r="Z11" s="48" t="s">
        <v>164</v>
      </c>
      <c r="AA11" s="48" t="s">
        <v>164</v>
      </c>
      <c r="AB11" s="48" t="s">
        <v>164</v>
      </c>
      <c r="AC11" s="48" t="s">
        <v>164</v>
      </c>
      <c r="AD11" s="48" t="s">
        <v>164</v>
      </c>
      <c r="AE11" s="48" t="s">
        <v>164</v>
      </c>
      <c r="AF11" s="48" t="s">
        <v>164</v>
      </c>
      <c r="AG11" s="48" t="s">
        <v>164</v>
      </c>
      <c r="AH11" s="48" t="s">
        <v>164</v>
      </c>
      <c r="AI11" s="48" t="s">
        <v>164</v>
      </c>
      <c r="AJ11" s="48" t="s">
        <v>164</v>
      </c>
      <c r="AK11" s="48" t="s">
        <v>164</v>
      </c>
      <c r="AL11" s="48" t="s">
        <v>164</v>
      </c>
      <c r="AM11" s="48" t="s">
        <v>164</v>
      </c>
      <c r="AN11" s="48" t="s">
        <v>164</v>
      </c>
      <c r="AO11" s="48" t="s">
        <v>164</v>
      </c>
      <c r="AP11" s="48" t="s">
        <v>164</v>
      </c>
      <c r="AQ11" s="48" t="s">
        <v>164</v>
      </c>
      <c r="AR11" s="48" t="s">
        <v>164</v>
      </c>
      <c r="AS11" s="50" t="s">
        <v>181</v>
      </c>
      <c r="AT11" s="51"/>
      <c r="AU11" s="37"/>
      <c r="AV11" s="37"/>
      <c r="AW11" s="37"/>
      <c r="AX11" s="37"/>
    </row>
    <row r="12" spans="1:50" ht="45" x14ac:dyDescent="0.25">
      <c r="A12" s="46" t="s">
        <v>182</v>
      </c>
      <c r="B12" s="52" t="s">
        <v>5</v>
      </c>
      <c r="C12" s="48" t="s">
        <v>164</v>
      </c>
      <c r="D12" s="49" t="s">
        <v>23</v>
      </c>
      <c r="E12" s="48" t="s">
        <v>164</v>
      </c>
      <c r="F12" s="48" t="s">
        <v>164</v>
      </c>
      <c r="G12" s="48" t="s">
        <v>164</v>
      </c>
      <c r="H12" s="48" t="s">
        <v>164</v>
      </c>
      <c r="I12" s="48" t="s">
        <v>164</v>
      </c>
      <c r="J12" s="48" t="s">
        <v>164</v>
      </c>
      <c r="K12" s="48" t="s">
        <v>164</v>
      </c>
      <c r="L12" s="48" t="s">
        <v>164</v>
      </c>
      <c r="M12" s="48" t="s">
        <v>164</v>
      </c>
      <c r="N12" s="48" t="s">
        <v>164</v>
      </c>
      <c r="O12" s="48" t="s">
        <v>164</v>
      </c>
      <c r="P12" s="48" t="s">
        <v>164</v>
      </c>
      <c r="Q12" s="48" t="s">
        <v>164</v>
      </c>
      <c r="R12" s="48" t="s">
        <v>164</v>
      </c>
      <c r="S12" s="48" t="s">
        <v>164</v>
      </c>
      <c r="T12" s="48" t="s">
        <v>164</v>
      </c>
      <c r="U12" s="48" t="s">
        <v>164</v>
      </c>
      <c r="V12" s="48" t="s">
        <v>164</v>
      </c>
      <c r="W12" s="48" t="s">
        <v>164</v>
      </c>
      <c r="X12" s="48" t="s">
        <v>164</v>
      </c>
      <c r="Y12" s="48" t="s">
        <v>164</v>
      </c>
      <c r="Z12" s="48" t="s">
        <v>164</v>
      </c>
      <c r="AA12" s="48" t="s">
        <v>164</v>
      </c>
      <c r="AB12" s="48" t="s">
        <v>164</v>
      </c>
      <c r="AC12" s="48" t="s">
        <v>164</v>
      </c>
      <c r="AD12" s="48" t="s">
        <v>164</v>
      </c>
      <c r="AE12" s="48" t="s">
        <v>164</v>
      </c>
      <c r="AF12" s="48" t="s">
        <v>164</v>
      </c>
      <c r="AG12" s="48" t="s">
        <v>164</v>
      </c>
      <c r="AH12" s="48" t="s">
        <v>164</v>
      </c>
      <c r="AI12" s="48" t="s">
        <v>164</v>
      </c>
      <c r="AJ12" s="48" t="s">
        <v>164</v>
      </c>
      <c r="AK12" s="48" t="s">
        <v>164</v>
      </c>
      <c r="AL12" s="48" t="s">
        <v>164</v>
      </c>
      <c r="AM12" s="48" t="s">
        <v>164</v>
      </c>
      <c r="AN12" s="48" t="s">
        <v>164</v>
      </c>
      <c r="AO12" s="48" t="s">
        <v>164</v>
      </c>
      <c r="AP12" s="48" t="s">
        <v>164</v>
      </c>
      <c r="AQ12" s="48" t="s">
        <v>164</v>
      </c>
      <c r="AR12" s="48" t="s">
        <v>164</v>
      </c>
      <c r="AS12" s="50"/>
      <c r="AT12" s="51"/>
      <c r="AU12" s="37"/>
      <c r="AV12" s="37"/>
      <c r="AW12" s="37"/>
      <c r="AX12" s="37"/>
    </row>
    <row r="13" spans="1:50" ht="45" x14ac:dyDescent="0.25">
      <c r="A13" s="46" t="s">
        <v>183</v>
      </c>
      <c r="B13" s="52" t="s">
        <v>184</v>
      </c>
      <c r="C13" s="48" t="s">
        <v>164</v>
      </c>
      <c r="D13" s="34" t="s">
        <v>185</v>
      </c>
      <c r="E13" s="34" t="s">
        <v>185</v>
      </c>
      <c r="F13" s="34" t="s">
        <v>186</v>
      </c>
      <c r="G13" s="34" t="s">
        <v>189</v>
      </c>
      <c r="H13" s="34" t="s">
        <v>186</v>
      </c>
      <c r="I13" s="34" t="s">
        <v>189</v>
      </c>
      <c r="J13" s="34" t="s">
        <v>188</v>
      </c>
      <c r="K13" s="34" t="s">
        <v>372</v>
      </c>
      <c r="L13" s="34" t="s">
        <v>373</v>
      </c>
      <c r="M13" s="34" t="s">
        <v>374</v>
      </c>
      <c r="N13" s="34" t="s">
        <v>185</v>
      </c>
      <c r="O13" s="34" t="s">
        <v>186</v>
      </c>
      <c r="P13" s="34" t="s">
        <v>186</v>
      </c>
      <c r="Q13" s="34" t="s">
        <v>189</v>
      </c>
      <c r="R13" s="34" t="s">
        <v>188</v>
      </c>
      <c r="S13" s="34" t="s">
        <v>372</v>
      </c>
      <c r="T13" s="34" t="s">
        <v>373</v>
      </c>
      <c r="U13" s="34" t="s">
        <v>374</v>
      </c>
      <c r="V13" s="34" t="s">
        <v>186</v>
      </c>
      <c r="W13" s="34" t="s">
        <v>189</v>
      </c>
      <c r="X13" s="34" t="s">
        <v>186</v>
      </c>
      <c r="Y13" s="34" t="s">
        <v>186</v>
      </c>
      <c r="Z13" s="34" t="s">
        <v>186</v>
      </c>
      <c r="AA13" s="34" t="s">
        <v>189</v>
      </c>
      <c r="AB13" s="34" t="s">
        <v>372</v>
      </c>
      <c r="AC13" s="34" t="s">
        <v>190</v>
      </c>
      <c r="AD13" s="34" t="s">
        <v>187</v>
      </c>
      <c r="AE13" s="34" t="s">
        <v>189</v>
      </c>
      <c r="AF13" s="34" t="s">
        <v>188</v>
      </c>
      <c r="AG13" s="34" t="s">
        <v>186</v>
      </c>
      <c r="AH13" s="34" t="s">
        <v>186</v>
      </c>
      <c r="AI13" s="34" t="s">
        <v>394</v>
      </c>
      <c r="AJ13" s="34" t="s">
        <v>396</v>
      </c>
      <c r="AK13" s="34" t="s">
        <v>186</v>
      </c>
      <c r="AL13" s="34" t="s">
        <v>372</v>
      </c>
      <c r="AM13" s="34" t="s">
        <v>394</v>
      </c>
      <c r="AN13" s="34" t="s">
        <v>186</v>
      </c>
      <c r="AO13" s="34" t="s">
        <v>186</v>
      </c>
      <c r="AP13" s="34" t="s">
        <v>186</v>
      </c>
      <c r="AQ13" s="34" t="s">
        <v>373</v>
      </c>
      <c r="AR13" s="34" t="s">
        <v>187</v>
      </c>
      <c r="AS13" s="50" t="s">
        <v>191</v>
      </c>
      <c r="AT13" s="51"/>
      <c r="AU13" s="37"/>
      <c r="AV13" s="37"/>
      <c r="AW13" s="37"/>
      <c r="AX13" s="37"/>
    </row>
    <row r="14" spans="1:50" ht="45" x14ac:dyDescent="0.25">
      <c r="A14" s="46" t="s">
        <v>192</v>
      </c>
      <c r="B14" s="52" t="s">
        <v>193</v>
      </c>
      <c r="C14" s="48" t="s">
        <v>164</v>
      </c>
      <c r="D14" s="34" t="s">
        <v>360</v>
      </c>
      <c r="E14" s="34" t="s">
        <v>197</v>
      </c>
      <c r="F14" s="34" t="s">
        <v>196</v>
      </c>
      <c r="G14" s="34" t="s">
        <v>195</v>
      </c>
      <c r="H14" s="34" t="s">
        <v>196</v>
      </c>
      <c r="I14" s="34" t="s">
        <v>195</v>
      </c>
      <c r="J14" s="34" t="s">
        <v>194</v>
      </c>
      <c r="K14" s="34" t="s">
        <v>199</v>
      </c>
      <c r="L14" s="34" t="s">
        <v>197</v>
      </c>
      <c r="M14" s="34" t="s">
        <v>360</v>
      </c>
      <c r="N14" s="34" t="s">
        <v>196</v>
      </c>
      <c r="O14" s="34" t="s">
        <v>195</v>
      </c>
      <c r="P14" s="34" t="s">
        <v>196</v>
      </c>
      <c r="Q14" s="34" t="s">
        <v>195</v>
      </c>
      <c r="R14" s="34" t="s">
        <v>194</v>
      </c>
      <c r="S14" s="34" t="s">
        <v>199</v>
      </c>
      <c r="T14" s="34" t="s">
        <v>197</v>
      </c>
      <c r="U14" s="34" t="s">
        <v>360</v>
      </c>
      <c r="V14" s="34" t="s">
        <v>194</v>
      </c>
      <c r="W14" s="34" t="s">
        <v>195</v>
      </c>
      <c r="X14" s="34" t="s">
        <v>196</v>
      </c>
      <c r="Y14" s="74" t="s">
        <v>196</v>
      </c>
      <c r="Z14" s="74" t="s">
        <v>196</v>
      </c>
      <c r="AA14" s="34" t="s">
        <v>194</v>
      </c>
      <c r="AB14" s="34" t="s">
        <v>199</v>
      </c>
      <c r="AC14" s="74" t="s">
        <v>375</v>
      </c>
      <c r="AD14" s="34" t="s">
        <v>195</v>
      </c>
      <c r="AE14" s="34" t="s">
        <v>195</v>
      </c>
      <c r="AF14" s="34" t="s">
        <v>199</v>
      </c>
      <c r="AG14" s="34" t="s">
        <v>196</v>
      </c>
      <c r="AH14" s="34" t="s">
        <v>196</v>
      </c>
      <c r="AI14" s="34" t="s">
        <v>395</v>
      </c>
      <c r="AJ14" s="34" t="s">
        <v>397</v>
      </c>
      <c r="AK14" s="74" t="s">
        <v>196</v>
      </c>
      <c r="AL14" s="34" t="s">
        <v>199</v>
      </c>
      <c r="AM14" s="34" t="s">
        <v>397</v>
      </c>
      <c r="AN14" s="34" t="s">
        <v>194</v>
      </c>
      <c r="AO14" s="34" t="s">
        <v>195</v>
      </c>
      <c r="AP14" s="34" t="s">
        <v>196</v>
      </c>
      <c r="AQ14" s="34" t="s">
        <v>360</v>
      </c>
      <c r="AR14" s="34" t="s">
        <v>375</v>
      </c>
      <c r="AS14" s="50" t="s">
        <v>200</v>
      </c>
      <c r="AT14" s="51"/>
      <c r="AU14" s="37"/>
      <c r="AV14" s="37"/>
      <c r="AW14" s="37"/>
      <c r="AX14" s="37"/>
    </row>
    <row r="15" spans="1:50" ht="120" x14ac:dyDescent="0.25">
      <c r="A15" s="46" t="s">
        <v>201</v>
      </c>
      <c r="B15" s="52" t="s">
        <v>202</v>
      </c>
      <c r="C15" s="48" t="s">
        <v>203</v>
      </c>
      <c r="D15" s="70">
        <f>D16+D18+D20+D22+D24+D26+D28</f>
        <v>376462.34788938554</v>
      </c>
      <c r="E15" s="70">
        <f>E16+E18+E20+E22+E24+E26+E28</f>
        <v>107306.59374695309</v>
      </c>
      <c r="F15" s="70">
        <f t="shared" ref="F15:AR15" si="0">F16+F18+F20+F22+F24+F26+F28</f>
        <v>6696.7644821186441</v>
      </c>
      <c r="G15" s="70">
        <f t="shared" si="0"/>
        <v>66.172059087661438</v>
      </c>
      <c r="H15" s="70">
        <f t="shared" si="0"/>
        <v>3624.4470900000001</v>
      </c>
      <c r="I15" s="70">
        <f t="shared" si="0"/>
        <v>2336.1093102244554</v>
      </c>
      <c r="J15" s="70">
        <f t="shared" si="0"/>
        <v>3201.7826035740168</v>
      </c>
      <c r="K15" s="70">
        <f t="shared" si="0"/>
        <v>2506.8175566398304</v>
      </c>
      <c r="L15" s="70">
        <f t="shared" si="0"/>
        <v>1254.0396580595391</v>
      </c>
      <c r="M15" s="70">
        <f t="shared" si="0"/>
        <v>3867.6330291888798</v>
      </c>
      <c r="N15" s="70">
        <f t="shared" si="0"/>
        <v>3690.5162711864405</v>
      </c>
      <c r="O15" s="70">
        <f t="shared" si="0"/>
        <v>4782.1693382881704</v>
      </c>
      <c r="P15" s="70">
        <f t="shared" si="0"/>
        <v>4508.16201</v>
      </c>
      <c r="Q15" s="70">
        <f t="shared" si="0"/>
        <v>5267.0409030769488</v>
      </c>
      <c r="R15" s="70">
        <f t="shared" si="0"/>
        <v>7302.401313507602</v>
      </c>
      <c r="S15" s="70">
        <f t="shared" si="0"/>
        <v>13423.673224493148</v>
      </c>
      <c r="T15" s="70">
        <f t="shared" si="0"/>
        <v>2512.8366465214922</v>
      </c>
      <c r="U15" s="70">
        <f t="shared" si="0"/>
        <v>5193.9055901418642</v>
      </c>
      <c r="V15" s="70">
        <f t="shared" si="0"/>
        <v>30229.760959794534</v>
      </c>
      <c r="W15" s="70">
        <f t="shared" si="0"/>
        <v>1815.6182747321006</v>
      </c>
      <c r="X15" s="70">
        <f t="shared" si="0"/>
        <v>8426.9794348897722</v>
      </c>
      <c r="Y15" s="70">
        <f t="shared" si="0"/>
        <v>562.20731206353571</v>
      </c>
      <c r="Z15" s="70">
        <f t="shared" si="0"/>
        <v>648.10009585102023</v>
      </c>
      <c r="AA15" s="70">
        <f t="shared" si="0"/>
        <v>606.15230394636615</v>
      </c>
      <c r="AB15" s="70">
        <f t="shared" si="0"/>
        <v>12129.269053739024</v>
      </c>
      <c r="AC15" s="70">
        <f t="shared" si="0"/>
        <v>144.81355932203391</v>
      </c>
      <c r="AD15" s="70">
        <f t="shared" si="0"/>
        <v>15923.858108243407</v>
      </c>
      <c r="AE15" s="70">
        <f t="shared" si="0"/>
        <v>1439.8630626869883</v>
      </c>
      <c r="AF15" s="70">
        <f t="shared" si="0"/>
        <v>39162.086426930793</v>
      </c>
      <c r="AG15" s="70">
        <f t="shared" si="0"/>
        <v>2124.2100000000005</v>
      </c>
      <c r="AH15" s="70">
        <f t="shared" si="0"/>
        <v>69.300000000000011</v>
      </c>
      <c r="AI15" s="70">
        <f t="shared" si="0"/>
        <v>0</v>
      </c>
      <c r="AJ15" s="70">
        <f t="shared" si="0"/>
        <v>0</v>
      </c>
      <c r="AK15" s="70">
        <f t="shared" si="0"/>
        <v>50.286320690127354</v>
      </c>
      <c r="AL15" s="70">
        <f t="shared" si="0"/>
        <v>0</v>
      </c>
      <c r="AM15" s="70">
        <f t="shared" si="0"/>
        <v>0</v>
      </c>
      <c r="AN15" s="70">
        <f t="shared" si="0"/>
        <v>5406.0457867256737</v>
      </c>
      <c r="AO15" s="70">
        <f t="shared" si="0"/>
        <v>9643.8082601524602</v>
      </c>
      <c r="AP15" s="70">
        <f t="shared" si="0"/>
        <v>10989.801429874422</v>
      </c>
      <c r="AQ15" s="70">
        <f t="shared" si="0"/>
        <v>38045.122666681549</v>
      </c>
      <c r="AR15" s="70">
        <f t="shared" si="0"/>
        <v>21504.000000000004</v>
      </c>
      <c r="AS15" s="50" t="s">
        <v>204</v>
      </c>
      <c r="AT15" s="55"/>
      <c r="AU15" s="37"/>
      <c r="AV15" s="37"/>
      <c r="AW15" s="37"/>
      <c r="AX15" s="37"/>
    </row>
    <row r="16" spans="1:50" ht="42.75" customHeight="1" x14ac:dyDescent="0.25">
      <c r="A16" s="56" t="s">
        <v>207</v>
      </c>
      <c r="B16" s="69">
        <v>2017</v>
      </c>
      <c r="C16" s="57" t="s">
        <v>203</v>
      </c>
      <c r="D16" s="71">
        <f t="shared" ref="D16:AR16" si="1">SUM(D17:D17)</f>
        <v>69884.393220338985</v>
      </c>
      <c r="E16" s="70">
        <f t="shared" si="1"/>
        <v>43040</v>
      </c>
      <c r="F16" s="70">
        <f t="shared" si="1"/>
        <v>0</v>
      </c>
      <c r="G16" s="70">
        <f t="shared" si="1"/>
        <v>0</v>
      </c>
      <c r="H16" s="70">
        <f t="shared" si="1"/>
        <v>0</v>
      </c>
      <c r="I16" s="70">
        <f t="shared" si="1"/>
        <v>0</v>
      </c>
      <c r="J16" s="70">
        <f t="shared" si="1"/>
        <v>0</v>
      </c>
      <c r="K16" s="70">
        <f t="shared" si="1"/>
        <v>0</v>
      </c>
      <c r="L16" s="70">
        <f t="shared" si="1"/>
        <v>0</v>
      </c>
      <c r="M16" s="70">
        <f t="shared" si="1"/>
        <v>0</v>
      </c>
      <c r="N16" s="70">
        <f t="shared" si="1"/>
        <v>239.37627118644068</v>
      </c>
      <c r="O16" s="70">
        <f t="shared" si="1"/>
        <v>0</v>
      </c>
      <c r="P16" s="70">
        <f t="shared" si="1"/>
        <v>0</v>
      </c>
      <c r="Q16" s="70">
        <f t="shared" si="1"/>
        <v>0</v>
      </c>
      <c r="R16" s="70">
        <f t="shared" si="1"/>
        <v>0</v>
      </c>
      <c r="S16" s="70">
        <f t="shared" si="1"/>
        <v>0</v>
      </c>
      <c r="T16" s="70">
        <f t="shared" si="1"/>
        <v>0</v>
      </c>
      <c r="U16" s="70">
        <f t="shared" si="1"/>
        <v>0</v>
      </c>
      <c r="V16" s="70">
        <f t="shared" si="1"/>
        <v>0</v>
      </c>
      <c r="W16" s="70">
        <f t="shared" si="1"/>
        <v>0</v>
      </c>
      <c r="X16" s="70">
        <f t="shared" si="1"/>
        <v>0</v>
      </c>
      <c r="Y16" s="70">
        <f t="shared" si="1"/>
        <v>0</v>
      </c>
      <c r="Z16" s="70">
        <f t="shared" si="1"/>
        <v>0</v>
      </c>
      <c r="AA16" s="70">
        <f t="shared" si="1"/>
        <v>0</v>
      </c>
      <c r="AB16" s="70">
        <f t="shared" si="1"/>
        <v>0</v>
      </c>
      <c r="AC16" s="70">
        <f t="shared" si="1"/>
        <v>144.81355932203391</v>
      </c>
      <c r="AD16" s="70">
        <f t="shared" si="1"/>
        <v>4956.2033898305081</v>
      </c>
      <c r="AE16" s="70">
        <f t="shared" si="1"/>
        <v>0</v>
      </c>
      <c r="AF16" s="70">
        <f t="shared" si="1"/>
        <v>0</v>
      </c>
      <c r="AG16" s="70">
        <f t="shared" si="1"/>
        <v>0</v>
      </c>
      <c r="AH16" s="70">
        <f t="shared" si="1"/>
        <v>0</v>
      </c>
      <c r="AI16" s="70">
        <f t="shared" si="1"/>
        <v>0</v>
      </c>
      <c r="AJ16" s="70">
        <f t="shared" si="1"/>
        <v>0</v>
      </c>
      <c r="AK16" s="70">
        <f t="shared" si="1"/>
        <v>0</v>
      </c>
      <c r="AL16" s="70">
        <f t="shared" si="1"/>
        <v>0</v>
      </c>
      <c r="AM16" s="70">
        <f t="shared" si="1"/>
        <v>0</v>
      </c>
      <c r="AN16" s="70">
        <f t="shared" si="1"/>
        <v>0</v>
      </c>
      <c r="AO16" s="70">
        <f t="shared" si="1"/>
        <v>0</v>
      </c>
      <c r="AP16" s="70">
        <f t="shared" si="1"/>
        <v>0</v>
      </c>
      <c r="AQ16" s="70">
        <f t="shared" si="1"/>
        <v>0</v>
      </c>
      <c r="AR16" s="70">
        <f t="shared" si="1"/>
        <v>21504.000000000004</v>
      </c>
      <c r="AS16" s="200" t="s">
        <v>387</v>
      </c>
      <c r="AT16" s="55"/>
      <c r="AU16" s="37"/>
      <c r="AV16" s="37"/>
      <c r="AW16" s="37"/>
      <c r="AX16" s="37"/>
    </row>
    <row r="17" spans="1:50" ht="52.5" customHeight="1" x14ac:dyDescent="0.25">
      <c r="A17" s="56" t="s">
        <v>208</v>
      </c>
      <c r="B17" s="59" t="s">
        <v>209</v>
      </c>
      <c r="C17" s="48" t="s">
        <v>203</v>
      </c>
      <c r="D17" s="72">
        <f>SUM(E17:AR17)</f>
        <v>69884.393220338985</v>
      </c>
      <c r="E17" s="73">
        <f>'[17]2 ИП ТСv2 без НДС'!$M$27</f>
        <v>43040</v>
      </c>
      <c r="F17" s="73"/>
      <c r="G17" s="73"/>
      <c r="H17" s="73"/>
      <c r="I17" s="73"/>
      <c r="J17" s="73"/>
      <c r="K17" s="73"/>
      <c r="L17" s="73"/>
      <c r="M17" s="73"/>
      <c r="N17" s="73">
        <f>'[17]2 ИП ТСv2 без НДС'!$M$38</f>
        <v>239.37627118644068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>
        <f>'[17]2 ИП ТСv2 без НДС'!$M$53</f>
        <v>144.81355932203391</v>
      </c>
      <c r="AD17" s="73">
        <f>'[17]2 ИП ТСv2 без НДС'!$M$54</f>
        <v>4956.2033898305081</v>
      </c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>
        <f>'[17]2 ИП ТСv2 без НДС'!$M$70</f>
        <v>21504.000000000004</v>
      </c>
      <c r="AS17" s="201"/>
      <c r="AT17" s="55"/>
      <c r="AU17" s="37"/>
      <c r="AV17" s="37"/>
      <c r="AW17" s="37"/>
      <c r="AX17" s="37"/>
    </row>
    <row r="18" spans="1:50" ht="39" customHeight="1" x14ac:dyDescent="0.25">
      <c r="A18" s="56" t="s">
        <v>210</v>
      </c>
      <c r="B18" s="69">
        <v>2018</v>
      </c>
      <c r="C18" s="48" t="s">
        <v>203</v>
      </c>
      <c r="D18" s="70">
        <f t="shared" ref="D18:AR18" si="2">SUM(D19:D19)</f>
        <v>80367.055585219132</v>
      </c>
      <c r="E18" s="70">
        <f t="shared" si="2"/>
        <v>9471.0000000000018</v>
      </c>
      <c r="F18" s="70">
        <f t="shared" si="2"/>
        <v>6696.7644821186441</v>
      </c>
      <c r="G18" s="70">
        <f t="shared" si="2"/>
        <v>0</v>
      </c>
      <c r="H18" s="70">
        <f t="shared" si="2"/>
        <v>3624.4470900000001</v>
      </c>
      <c r="I18" s="70">
        <f t="shared" si="2"/>
        <v>0</v>
      </c>
      <c r="J18" s="70">
        <f t="shared" si="2"/>
        <v>0</v>
      </c>
      <c r="K18" s="70">
        <f t="shared" si="2"/>
        <v>0</v>
      </c>
      <c r="L18" s="70">
        <f t="shared" si="2"/>
        <v>0</v>
      </c>
      <c r="M18" s="70">
        <f t="shared" si="2"/>
        <v>0</v>
      </c>
      <c r="N18" s="70">
        <f t="shared" si="2"/>
        <v>3451.14</v>
      </c>
      <c r="O18" s="70">
        <f t="shared" si="2"/>
        <v>2807.8620900000005</v>
      </c>
      <c r="P18" s="70">
        <f t="shared" si="2"/>
        <v>4508.16201</v>
      </c>
      <c r="Q18" s="70">
        <f t="shared" si="2"/>
        <v>0</v>
      </c>
      <c r="R18" s="70">
        <f t="shared" si="2"/>
        <v>0</v>
      </c>
      <c r="S18" s="70">
        <f t="shared" si="2"/>
        <v>0</v>
      </c>
      <c r="T18" s="70">
        <f t="shared" si="2"/>
        <v>0</v>
      </c>
      <c r="U18" s="70">
        <f t="shared" si="2"/>
        <v>0</v>
      </c>
      <c r="V18" s="70">
        <f t="shared" si="2"/>
        <v>12596.567164179105</v>
      </c>
      <c r="W18" s="70">
        <f t="shared" si="2"/>
        <v>0</v>
      </c>
      <c r="X18" s="70">
        <f t="shared" si="2"/>
        <v>8426.9794348897722</v>
      </c>
      <c r="Y18" s="70">
        <f t="shared" si="2"/>
        <v>562.20731206353571</v>
      </c>
      <c r="Z18" s="70">
        <f t="shared" si="2"/>
        <v>648.10009585102023</v>
      </c>
      <c r="AA18" s="70">
        <f t="shared" si="2"/>
        <v>0</v>
      </c>
      <c r="AB18" s="70">
        <f t="shared" si="2"/>
        <v>0</v>
      </c>
      <c r="AC18" s="70">
        <f t="shared" si="2"/>
        <v>0</v>
      </c>
      <c r="AD18" s="70">
        <f t="shared" si="2"/>
        <v>5056.398863480762</v>
      </c>
      <c r="AE18" s="70">
        <f t="shared" si="2"/>
        <v>0</v>
      </c>
      <c r="AF18" s="70">
        <f t="shared" si="2"/>
        <v>0</v>
      </c>
      <c r="AG18" s="70">
        <f t="shared" si="2"/>
        <v>2124.2100000000005</v>
      </c>
      <c r="AH18" s="70">
        <f t="shared" si="2"/>
        <v>69.300000000000011</v>
      </c>
      <c r="AI18" s="70">
        <f t="shared" si="2"/>
        <v>0</v>
      </c>
      <c r="AJ18" s="70">
        <f t="shared" si="2"/>
        <v>0</v>
      </c>
      <c r="AK18" s="70">
        <f t="shared" si="2"/>
        <v>50.286320690127354</v>
      </c>
      <c r="AL18" s="70">
        <f t="shared" si="2"/>
        <v>0</v>
      </c>
      <c r="AM18" s="70">
        <f t="shared" si="2"/>
        <v>0</v>
      </c>
      <c r="AN18" s="70">
        <f t="shared" si="2"/>
        <v>562.20731206353571</v>
      </c>
      <c r="AO18" s="70">
        <f t="shared" si="2"/>
        <v>8721.6219800082181</v>
      </c>
      <c r="AP18" s="70">
        <f t="shared" si="2"/>
        <v>10989.801429874422</v>
      </c>
      <c r="AQ18" s="70">
        <f t="shared" si="2"/>
        <v>0</v>
      </c>
      <c r="AR18" s="70">
        <f t="shared" si="2"/>
        <v>0</v>
      </c>
      <c r="AS18" s="201"/>
      <c r="AT18" s="55"/>
      <c r="AU18" s="37"/>
      <c r="AV18" s="37"/>
      <c r="AW18" s="37"/>
      <c r="AX18" s="37"/>
    </row>
    <row r="19" spans="1:50" ht="33" customHeight="1" x14ac:dyDescent="0.25">
      <c r="A19" s="56" t="s">
        <v>211</v>
      </c>
      <c r="B19" s="59" t="s">
        <v>209</v>
      </c>
      <c r="C19" s="62" t="s">
        <v>203</v>
      </c>
      <c r="D19" s="72">
        <f>SUM(E19:AR19)</f>
        <v>80367.055585219132</v>
      </c>
      <c r="E19" s="73">
        <f>'[17]2 ИП ТСv2 без НДС'!$Q$27</f>
        <v>9471.0000000000018</v>
      </c>
      <c r="F19" s="73">
        <f>'[17]2 ИП ТСv2 без НДС'!$Q$30</f>
        <v>6696.7644821186441</v>
      </c>
      <c r="G19" s="73"/>
      <c r="H19" s="73">
        <f>'[17]2 ИП ТСv2 без НДС'!$Q$32</f>
        <v>3624.4470900000001</v>
      </c>
      <c r="I19" s="73"/>
      <c r="J19" s="73"/>
      <c r="K19" s="73"/>
      <c r="L19" s="73"/>
      <c r="M19" s="73"/>
      <c r="N19" s="73">
        <f>'[17]2 ИП ТСv2 без НДС'!$Q$38</f>
        <v>3451.14</v>
      </c>
      <c r="O19" s="73">
        <f>'[17]2 ИП ТСv2 без НДС'!$Q$39</f>
        <v>2807.8620900000005</v>
      </c>
      <c r="P19" s="73">
        <f>'[17]2 ИП ТСv2 без НДС'!$Q$40</f>
        <v>4508.16201</v>
      </c>
      <c r="Q19" s="73"/>
      <c r="R19" s="73"/>
      <c r="S19" s="73"/>
      <c r="T19" s="73"/>
      <c r="U19" s="73"/>
      <c r="V19" s="73">
        <f>'[17]2 ИП ТСv2 без НДС'!$Q$46</f>
        <v>12596.567164179105</v>
      </c>
      <c r="W19" s="73"/>
      <c r="X19" s="73">
        <f>'[17]2 ИП ТСv2 без НДС'!$Q$48</f>
        <v>8426.9794348897722</v>
      </c>
      <c r="Y19" s="73">
        <f>'[17]2 ИП ТСv2 без НДС'!$Q$49</f>
        <v>562.20731206353571</v>
      </c>
      <c r="Z19" s="73">
        <f>'[17]2 ИП ТСv2 без НДС'!$Q$50</f>
        <v>648.10009585102023</v>
      </c>
      <c r="AA19" s="73"/>
      <c r="AB19" s="73"/>
      <c r="AC19" s="73"/>
      <c r="AD19" s="73">
        <f>'[17]2 ИП ТСv2 без НДС'!$Q$54</f>
        <v>5056.398863480762</v>
      </c>
      <c r="AE19" s="73"/>
      <c r="AF19" s="73"/>
      <c r="AG19" s="73">
        <f>'[17]2 ИП ТСv2 без НДС'!$Q$57</f>
        <v>2124.2100000000005</v>
      </c>
      <c r="AH19" s="73">
        <f>'[17]2 ИП ТСv2 без НДС'!$Q$58</f>
        <v>69.300000000000011</v>
      </c>
      <c r="AI19" s="73"/>
      <c r="AJ19" s="73"/>
      <c r="AK19" s="73">
        <f>'[17]2 ИП ТСv2 без НДС'!$Q$61</f>
        <v>50.286320690127354</v>
      </c>
      <c r="AL19" s="73"/>
      <c r="AM19" s="73"/>
      <c r="AN19" s="73">
        <f>'[17]2 ИП ТСv2 без НДС'!$Q$64</f>
        <v>562.20731206353571</v>
      </c>
      <c r="AO19" s="73">
        <f>'[17]2 ИП ТСv2 без НДС'!$Q$65</f>
        <v>8721.6219800082181</v>
      </c>
      <c r="AP19" s="73">
        <f>'[17]2 ИП ТСv2 без НДС'!$Q$66</f>
        <v>10989.801429874422</v>
      </c>
      <c r="AQ19" s="73"/>
      <c r="AR19" s="73"/>
      <c r="AS19" s="201"/>
      <c r="AT19" s="55"/>
      <c r="AU19" s="37"/>
      <c r="AV19" s="37"/>
      <c r="AW19" s="37"/>
      <c r="AX19" s="37"/>
    </row>
    <row r="20" spans="1:50" ht="33" customHeight="1" x14ac:dyDescent="0.25">
      <c r="A20" s="46" t="s">
        <v>212</v>
      </c>
      <c r="B20" s="69">
        <v>2019</v>
      </c>
      <c r="C20" s="48" t="s">
        <v>203</v>
      </c>
      <c r="D20" s="70">
        <f t="shared" ref="D20:AR20" si="3">SUM(D21:D21)</f>
        <v>55867.243129730363</v>
      </c>
      <c r="E20" s="70">
        <f t="shared" si="3"/>
        <v>20853.857714920268</v>
      </c>
      <c r="F20" s="70">
        <f t="shared" si="3"/>
        <v>0</v>
      </c>
      <c r="G20" s="70">
        <f t="shared" si="3"/>
        <v>66.172059087661438</v>
      </c>
      <c r="H20" s="70">
        <f t="shared" si="3"/>
        <v>0</v>
      </c>
      <c r="I20" s="70">
        <f t="shared" si="3"/>
        <v>2336.1093102244554</v>
      </c>
      <c r="J20" s="70">
        <f t="shared" si="3"/>
        <v>0</v>
      </c>
      <c r="K20" s="70">
        <f t="shared" si="3"/>
        <v>0</v>
      </c>
      <c r="L20" s="70">
        <f t="shared" si="3"/>
        <v>0</v>
      </c>
      <c r="M20" s="70">
        <f t="shared" si="3"/>
        <v>0</v>
      </c>
      <c r="N20" s="70">
        <f t="shared" si="3"/>
        <v>0</v>
      </c>
      <c r="O20" s="70">
        <f t="shared" si="3"/>
        <v>1974.3072482881698</v>
      </c>
      <c r="P20" s="70">
        <f t="shared" si="3"/>
        <v>0</v>
      </c>
      <c r="Q20" s="70">
        <f t="shared" si="3"/>
        <v>5267.0409030769488</v>
      </c>
      <c r="R20" s="70">
        <f t="shared" si="3"/>
        <v>0</v>
      </c>
      <c r="S20" s="70">
        <f t="shared" si="3"/>
        <v>0</v>
      </c>
      <c r="T20" s="70">
        <f t="shared" si="3"/>
        <v>0</v>
      </c>
      <c r="U20" s="70">
        <f t="shared" si="3"/>
        <v>0</v>
      </c>
      <c r="V20" s="70">
        <f t="shared" si="3"/>
        <v>12774.40230500002</v>
      </c>
      <c r="W20" s="70">
        <f t="shared" si="3"/>
        <v>1815.6182747321006</v>
      </c>
      <c r="X20" s="70">
        <f t="shared" si="3"/>
        <v>0</v>
      </c>
      <c r="Y20" s="70">
        <f t="shared" si="3"/>
        <v>0</v>
      </c>
      <c r="Z20" s="70">
        <f t="shared" si="3"/>
        <v>0</v>
      </c>
      <c r="AA20" s="70">
        <f t="shared" si="3"/>
        <v>0</v>
      </c>
      <c r="AB20" s="70">
        <f t="shared" si="3"/>
        <v>0</v>
      </c>
      <c r="AC20" s="70">
        <f t="shared" si="3"/>
        <v>0</v>
      </c>
      <c r="AD20" s="70">
        <f t="shared" si="3"/>
        <v>5911.2558549321366</v>
      </c>
      <c r="AE20" s="70">
        <f t="shared" si="3"/>
        <v>1439.8630626869883</v>
      </c>
      <c r="AF20" s="70">
        <f t="shared" si="3"/>
        <v>0</v>
      </c>
      <c r="AG20" s="70">
        <f t="shared" si="3"/>
        <v>0</v>
      </c>
      <c r="AH20" s="70">
        <f t="shared" si="3"/>
        <v>0</v>
      </c>
      <c r="AI20" s="70">
        <f t="shared" si="3"/>
        <v>0</v>
      </c>
      <c r="AJ20" s="70">
        <f t="shared" si="3"/>
        <v>0</v>
      </c>
      <c r="AK20" s="70">
        <f t="shared" si="3"/>
        <v>0</v>
      </c>
      <c r="AL20" s="70">
        <f t="shared" si="3"/>
        <v>0</v>
      </c>
      <c r="AM20" s="70">
        <f t="shared" si="3"/>
        <v>0</v>
      </c>
      <c r="AN20" s="70">
        <f t="shared" si="3"/>
        <v>2506.4301166373784</v>
      </c>
      <c r="AO20" s="70">
        <f t="shared" si="3"/>
        <v>922.18628014424257</v>
      </c>
      <c r="AP20" s="70">
        <f t="shared" si="3"/>
        <v>0</v>
      </c>
      <c r="AQ20" s="70">
        <f t="shared" si="3"/>
        <v>0</v>
      </c>
      <c r="AR20" s="70">
        <f t="shared" si="3"/>
        <v>0</v>
      </c>
      <c r="AS20" s="201"/>
      <c r="AT20" s="55"/>
      <c r="AU20" s="37"/>
      <c r="AV20" s="37"/>
      <c r="AW20" s="37"/>
      <c r="AX20" s="37"/>
    </row>
    <row r="21" spans="1:50" ht="41.25" customHeight="1" x14ac:dyDescent="0.25">
      <c r="A21" s="56" t="s">
        <v>213</v>
      </c>
      <c r="B21" s="59" t="s">
        <v>209</v>
      </c>
      <c r="C21" s="62" t="s">
        <v>203</v>
      </c>
      <c r="D21" s="72">
        <f>SUM(E21:AR21)</f>
        <v>55867.243129730363</v>
      </c>
      <c r="E21" s="73">
        <f>'[17]2 ИП ТСv2 без НДС'!$U$27</f>
        <v>20853.857714920268</v>
      </c>
      <c r="F21" s="73"/>
      <c r="G21" s="73">
        <f>'[19]2 ИП ТСv2 без НДС для проверки'!$W$31</f>
        <v>66.172059087661438</v>
      </c>
      <c r="H21" s="73"/>
      <c r="I21" s="73">
        <f>'[17]2 ИП ТСv2 без НДС'!$U$33</f>
        <v>2336.1093102244554</v>
      </c>
      <c r="J21" s="73"/>
      <c r="K21" s="73"/>
      <c r="L21" s="73"/>
      <c r="M21" s="73"/>
      <c r="N21" s="73"/>
      <c r="O21" s="73">
        <f>'[17]2 ИП ТСv2 без НДС'!$U$39</f>
        <v>1974.3072482881698</v>
      </c>
      <c r="P21" s="73"/>
      <c r="Q21" s="73">
        <f>'[17]2 ИП ТСv2 без НДС'!$U$41</f>
        <v>5267.0409030769488</v>
      </c>
      <c r="R21" s="73"/>
      <c r="S21" s="73"/>
      <c r="T21" s="73"/>
      <c r="U21" s="73"/>
      <c r="V21" s="73">
        <f>'[17]2 ИП ТСv2 без НДС'!$U$46</f>
        <v>12774.40230500002</v>
      </c>
      <c r="W21" s="73">
        <f>'[17]2 ИП ТСv2 без НДС'!$U$47</f>
        <v>1815.6182747321006</v>
      </c>
      <c r="X21" s="73"/>
      <c r="Y21" s="73"/>
      <c r="Z21" s="73"/>
      <c r="AA21" s="73"/>
      <c r="AB21" s="73"/>
      <c r="AC21" s="73"/>
      <c r="AD21" s="73">
        <f>'[17]2 ИП ТСv2 без НДС'!$U$54</f>
        <v>5911.2558549321366</v>
      </c>
      <c r="AE21" s="73">
        <f>'[17]2 ИП ТСv2 без НДС'!$U$55</f>
        <v>1439.8630626869883</v>
      </c>
      <c r="AF21" s="73"/>
      <c r="AG21" s="73"/>
      <c r="AH21" s="73"/>
      <c r="AI21" s="73"/>
      <c r="AJ21" s="73"/>
      <c r="AK21" s="73"/>
      <c r="AL21" s="73"/>
      <c r="AM21" s="73"/>
      <c r="AN21" s="73">
        <f>'[17]2 ИП ТСv2 без НДС'!$U$64</f>
        <v>2506.4301166373784</v>
      </c>
      <c r="AO21" s="73">
        <f>'[17]2 ИП ТСv2 без НДС'!$U$65</f>
        <v>922.18628014424257</v>
      </c>
      <c r="AP21" s="73"/>
      <c r="AQ21" s="73"/>
      <c r="AR21" s="73"/>
      <c r="AS21" s="201"/>
      <c r="AT21" s="55"/>
      <c r="AU21" s="37"/>
      <c r="AV21" s="37"/>
      <c r="AW21" s="37"/>
      <c r="AX21" s="37"/>
    </row>
    <row r="22" spans="1:50" ht="24.75" customHeight="1" x14ac:dyDescent="0.25">
      <c r="A22" s="56" t="s">
        <v>214</v>
      </c>
      <c r="B22" s="69">
        <v>2020</v>
      </c>
      <c r="C22" s="48" t="s">
        <v>203</v>
      </c>
      <c r="D22" s="70">
        <f t="shared" ref="D22:AR28" si="4">SUM(D23:D23)</f>
        <v>20931.75572610673</v>
      </c>
      <c r="E22" s="70">
        <f t="shared" si="4"/>
        <v>2625.2196564385731</v>
      </c>
      <c r="F22" s="70">
        <f t="shared" si="4"/>
        <v>0</v>
      </c>
      <c r="G22" s="70">
        <f t="shared" si="4"/>
        <v>0</v>
      </c>
      <c r="H22" s="70">
        <f t="shared" si="4"/>
        <v>0</v>
      </c>
      <c r="I22" s="70">
        <f t="shared" si="4"/>
        <v>0</v>
      </c>
      <c r="J22" s="70">
        <f t="shared" si="4"/>
        <v>3201.7826035740168</v>
      </c>
      <c r="K22" s="70">
        <f t="shared" si="4"/>
        <v>0</v>
      </c>
      <c r="L22" s="70">
        <f t="shared" si="4"/>
        <v>0</v>
      </c>
      <c r="M22" s="70">
        <f t="shared" si="4"/>
        <v>0</v>
      </c>
      <c r="N22" s="70">
        <f t="shared" si="4"/>
        <v>0</v>
      </c>
      <c r="O22" s="70">
        <f t="shared" si="4"/>
        <v>0</v>
      </c>
      <c r="P22" s="70">
        <f t="shared" si="4"/>
        <v>0</v>
      </c>
      <c r="Q22" s="70">
        <f t="shared" si="4"/>
        <v>0</v>
      </c>
      <c r="R22" s="70">
        <f t="shared" si="4"/>
        <v>7302.401313507602</v>
      </c>
      <c r="S22" s="70">
        <f t="shared" si="4"/>
        <v>0</v>
      </c>
      <c r="T22" s="70">
        <f t="shared" si="4"/>
        <v>0</v>
      </c>
      <c r="U22" s="70">
        <f t="shared" si="4"/>
        <v>0</v>
      </c>
      <c r="V22" s="70">
        <f t="shared" si="4"/>
        <v>4858.7914906154119</v>
      </c>
      <c r="W22" s="70">
        <f t="shared" si="4"/>
        <v>0</v>
      </c>
      <c r="X22" s="70">
        <f t="shared" si="4"/>
        <v>0</v>
      </c>
      <c r="Y22" s="70">
        <f t="shared" si="4"/>
        <v>0</v>
      </c>
      <c r="Z22" s="70">
        <f t="shared" si="4"/>
        <v>0</v>
      </c>
      <c r="AA22" s="70">
        <f t="shared" si="4"/>
        <v>606.15230394636615</v>
      </c>
      <c r="AB22" s="70">
        <f t="shared" si="4"/>
        <v>0</v>
      </c>
      <c r="AC22" s="70">
        <f t="shared" si="4"/>
        <v>0</v>
      </c>
      <c r="AD22" s="70">
        <f t="shared" si="4"/>
        <v>0</v>
      </c>
      <c r="AE22" s="70">
        <f t="shared" si="4"/>
        <v>0</v>
      </c>
      <c r="AF22" s="70">
        <f t="shared" si="4"/>
        <v>0</v>
      </c>
      <c r="AG22" s="70">
        <f t="shared" si="4"/>
        <v>0</v>
      </c>
      <c r="AH22" s="70">
        <f t="shared" si="4"/>
        <v>0</v>
      </c>
      <c r="AI22" s="70">
        <f t="shared" si="4"/>
        <v>0</v>
      </c>
      <c r="AJ22" s="70">
        <f t="shared" si="4"/>
        <v>0</v>
      </c>
      <c r="AK22" s="70">
        <f t="shared" si="4"/>
        <v>0</v>
      </c>
      <c r="AL22" s="70">
        <f t="shared" si="4"/>
        <v>0</v>
      </c>
      <c r="AM22" s="70">
        <f t="shared" si="4"/>
        <v>0</v>
      </c>
      <c r="AN22" s="70">
        <f t="shared" si="4"/>
        <v>2337.4083580247593</v>
      </c>
      <c r="AO22" s="70">
        <f t="shared" si="4"/>
        <v>0</v>
      </c>
      <c r="AP22" s="70">
        <f t="shared" si="4"/>
        <v>0</v>
      </c>
      <c r="AQ22" s="70">
        <f t="shared" si="4"/>
        <v>0</v>
      </c>
      <c r="AR22" s="70">
        <f t="shared" si="4"/>
        <v>0</v>
      </c>
      <c r="AS22" s="201"/>
      <c r="AT22" s="55"/>
      <c r="AU22" s="37"/>
      <c r="AV22" s="37"/>
      <c r="AW22" s="37"/>
      <c r="AX22" s="37"/>
    </row>
    <row r="23" spans="1:50" ht="33" customHeight="1" x14ac:dyDescent="0.25">
      <c r="A23" s="56" t="s">
        <v>215</v>
      </c>
      <c r="B23" s="59" t="s">
        <v>209</v>
      </c>
      <c r="C23" s="62" t="s">
        <v>203</v>
      </c>
      <c r="D23" s="72">
        <f>SUM(E23:AR23)</f>
        <v>20931.75572610673</v>
      </c>
      <c r="E23" s="73">
        <f>'[19]2 ИП ТСv2 без НДС для переноса'!$O$20</f>
        <v>2625.2196564385731</v>
      </c>
      <c r="F23" s="73"/>
      <c r="G23" s="73"/>
      <c r="H23" s="73"/>
      <c r="I23" s="73"/>
      <c r="J23" s="73">
        <f>'[17]2 ИП ТСv2 без НДС'!$Y$34</f>
        <v>3201.7826035740168</v>
      </c>
      <c r="K23" s="73"/>
      <c r="L23" s="73"/>
      <c r="M23" s="73"/>
      <c r="N23" s="73"/>
      <c r="O23" s="73"/>
      <c r="P23" s="73"/>
      <c r="Q23" s="73"/>
      <c r="R23" s="73">
        <f>'[17]2 ИП ТСv2 без НДС'!$Y$42</f>
        <v>7302.401313507602</v>
      </c>
      <c r="S23" s="73"/>
      <c r="T23" s="73"/>
      <c r="U23" s="73"/>
      <c r="V23" s="73">
        <f>'[17]2 ИП ТСv2 без НДС'!$Y$46</f>
        <v>4858.7914906154119</v>
      </c>
      <c r="W23" s="73"/>
      <c r="X23" s="73"/>
      <c r="Y23" s="73"/>
      <c r="Z23" s="73"/>
      <c r="AA23" s="73">
        <f>'[19]2 ИП ТСv2 без НДС для переноса'!$O$31</f>
        <v>606.15230394636615</v>
      </c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>
        <f>'[17]2 ИП ТСv2 без НДС'!$Y$64</f>
        <v>2337.4083580247593</v>
      </c>
      <c r="AO23" s="73"/>
      <c r="AP23" s="73"/>
      <c r="AQ23" s="73"/>
      <c r="AR23" s="73"/>
      <c r="AS23" s="201"/>
      <c r="AT23" s="55"/>
      <c r="AU23" s="37"/>
      <c r="AV23" s="37"/>
      <c r="AW23" s="37"/>
      <c r="AX23" s="37"/>
    </row>
    <row r="24" spans="1:50" ht="24.75" customHeight="1" x14ac:dyDescent="0.25">
      <c r="A24" s="56" t="s">
        <v>214</v>
      </c>
      <c r="B24" s="69">
        <v>2021</v>
      </c>
      <c r="C24" s="48" t="s">
        <v>203</v>
      </c>
      <c r="D24" s="70">
        <f t="shared" si="4"/>
        <v>79304.615588882938</v>
      </c>
      <c r="E24" s="70">
        <f t="shared" si="4"/>
        <v>13096.26656048113</v>
      </c>
      <c r="F24" s="70">
        <f t="shared" si="4"/>
        <v>0</v>
      </c>
      <c r="G24" s="70">
        <f t="shared" si="4"/>
        <v>0</v>
      </c>
      <c r="H24" s="70">
        <f t="shared" si="4"/>
        <v>0</v>
      </c>
      <c r="I24" s="70">
        <f t="shared" si="4"/>
        <v>0</v>
      </c>
      <c r="J24" s="70">
        <f t="shared" si="4"/>
        <v>0</v>
      </c>
      <c r="K24" s="70">
        <f t="shared" si="4"/>
        <v>2506.8175566398304</v>
      </c>
      <c r="L24" s="70">
        <f t="shared" si="4"/>
        <v>0</v>
      </c>
      <c r="M24" s="70">
        <f t="shared" si="4"/>
        <v>0</v>
      </c>
      <c r="N24" s="70">
        <f t="shared" si="4"/>
        <v>0</v>
      </c>
      <c r="O24" s="70">
        <f t="shared" si="4"/>
        <v>0</v>
      </c>
      <c r="P24" s="70">
        <f t="shared" si="4"/>
        <v>0</v>
      </c>
      <c r="Q24" s="70">
        <f t="shared" si="4"/>
        <v>0</v>
      </c>
      <c r="R24" s="70">
        <f t="shared" si="4"/>
        <v>0</v>
      </c>
      <c r="S24" s="70">
        <f t="shared" si="4"/>
        <v>13423.673224493148</v>
      </c>
      <c r="T24" s="70">
        <f t="shared" si="4"/>
        <v>0</v>
      </c>
      <c r="U24" s="70">
        <f t="shared" si="4"/>
        <v>0</v>
      </c>
      <c r="V24" s="70">
        <f t="shared" si="4"/>
        <v>0</v>
      </c>
      <c r="W24" s="70">
        <f t="shared" si="4"/>
        <v>0</v>
      </c>
      <c r="X24" s="70">
        <f t="shared" si="4"/>
        <v>0</v>
      </c>
      <c r="Y24" s="70">
        <f t="shared" si="4"/>
        <v>0</v>
      </c>
      <c r="Z24" s="70">
        <f t="shared" si="4"/>
        <v>0</v>
      </c>
      <c r="AA24" s="70">
        <f t="shared" si="4"/>
        <v>0</v>
      </c>
      <c r="AB24" s="70">
        <f t="shared" si="4"/>
        <v>11115.771820338045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39162.086426930793</v>
      </c>
      <c r="AG24" s="70">
        <f t="shared" si="4"/>
        <v>0</v>
      </c>
      <c r="AH24" s="70">
        <f t="shared" si="4"/>
        <v>0</v>
      </c>
      <c r="AI24" s="70">
        <f t="shared" si="4"/>
        <v>0</v>
      </c>
      <c r="AJ24" s="70">
        <f t="shared" si="4"/>
        <v>0</v>
      </c>
      <c r="AK24" s="70">
        <f t="shared" si="4"/>
        <v>0</v>
      </c>
      <c r="AL24" s="70">
        <f t="shared" si="4"/>
        <v>0</v>
      </c>
      <c r="AM24" s="70">
        <f t="shared" si="4"/>
        <v>0</v>
      </c>
      <c r="AN24" s="70">
        <f t="shared" si="4"/>
        <v>0</v>
      </c>
      <c r="AO24" s="70">
        <f t="shared" si="4"/>
        <v>0</v>
      </c>
      <c r="AP24" s="70">
        <f t="shared" si="4"/>
        <v>0</v>
      </c>
      <c r="AQ24" s="70">
        <f t="shared" si="4"/>
        <v>0</v>
      </c>
      <c r="AR24" s="70">
        <f t="shared" si="4"/>
        <v>0</v>
      </c>
      <c r="AS24" s="201"/>
      <c r="AT24" s="55"/>
      <c r="AU24" s="37"/>
      <c r="AV24" s="37"/>
      <c r="AW24" s="37"/>
      <c r="AX24" s="37"/>
    </row>
    <row r="25" spans="1:50" ht="33" customHeight="1" x14ac:dyDescent="0.25">
      <c r="A25" s="56" t="s">
        <v>215</v>
      </c>
      <c r="B25" s="59" t="s">
        <v>209</v>
      </c>
      <c r="C25" s="62" t="s">
        <v>203</v>
      </c>
      <c r="D25" s="72">
        <f>SUM(E25:AR25)</f>
        <v>79304.615588882938</v>
      </c>
      <c r="E25" s="73">
        <f>'[19]2 ИП ТСv2 без НДС для переноса'!$S$20</f>
        <v>13096.26656048113</v>
      </c>
      <c r="F25" s="73"/>
      <c r="G25" s="73"/>
      <c r="H25" s="73"/>
      <c r="I25" s="73"/>
      <c r="J25" s="73"/>
      <c r="K25" s="73">
        <f>'[19]2 ИП ТСv2 без НДС для переноса'!$S$23</f>
        <v>2506.8175566398304</v>
      </c>
      <c r="L25" s="73"/>
      <c r="M25" s="73"/>
      <c r="N25" s="73"/>
      <c r="O25" s="73"/>
      <c r="P25" s="73"/>
      <c r="Q25" s="73"/>
      <c r="R25" s="73"/>
      <c r="S25" s="73">
        <f>'[20]2 ИП ТСv2 (без НДС)'!$AE$43</f>
        <v>13423.673224493148</v>
      </c>
      <c r="T25" s="73"/>
      <c r="U25" s="73"/>
      <c r="V25" s="73"/>
      <c r="W25" s="73"/>
      <c r="X25" s="73"/>
      <c r="Y25" s="73"/>
      <c r="Z25" s="73"/>
      <c r="AA25" s="73"/>
      <c r="AB25" s="73">
        <f>'[19]2 ИП ТСv2 без НДС для переноса'!$S$32</f>
        <v>11115.771820338045</v>
      </c>
      <c r="AC25" s="73"/>
      <c r="AD25" s="73"/>
      <c r="AE25" s="73"/>
      <c r="AF25" s="73">
        <f>'[19]2 ИП ТСv2 без НДС для переноса'!$S$33</f>
        <v>39162.086426930793</v>
      </c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201"/>
      <c r="AT25" s="55"/>
      <c r="AU25" s="37"/>
      <c r="AV25" s="37"/>
      <c r="AW25" s="37"/>
      <c r="AX25" s="37"/>
    </row>
    <row r="26" spans="1:50" ht="24.75" customHeight="1" x14ac:dyDescent="0.25">
      <c r="A26" s="56" t="s">
        <v>214</v>
      </c>
      <c r="B26" s="69">
        <v>2022</v>
      </c>
      <c r="C26" s="48" t="s">
        <v>203</v>
      </c>
      <c r="D26" s="70">
        <f t="shared" si="4"/>
        <v>26010.317689031079</v>
      </c>
      <c r="E26" s="70">
        <f t="shared" si="4"/>
        <v>18220.249815113108</v>
      </c>
      <c r="F26" s="70">
        <f t="shared" si="4"/>
        <v>0</v>
      </c>
      <c r="G26" s="70">
        <f t="shared" si="4"/>
        <v>0</v>
      </c>
      <c r="H26" s="70">
        <f t="shared" si="4"/>
        <v>0</v>
      </c>
      <c r="I26" s="70">
        <f t="shared" si="4"/>
        <v>0</v>
      </c>
      <c r="J26" s="70">
        <f t="shared" si="4"/>
        <v>0</v>
      </c>
      <c r="K26" s="70">
        <f t="shared" si="4"/>
        <v>0</v>
      </c>
      <c r="L26" s="70">
        <f t="shared" si="4"/>
        <v>1254.0396580595391</v>
      </c>
      <c r="M26" s="70">
        <f t="shared" si="4"/>
        <v>0</v>
      </c>
      <c r="N26" s="70">
        <f t="shared" si="4"/>
        <v>0</v>
      </c>
      <c r="O26" s="70">
        <f t="shared" si="4"/>
        <v>0</v>
      </c>
      <c r="P26" s="70">
        <f t="shared" si="4"/>
        <v>0</v>
      </c>
      <c r="Q26" s="70">
        <f t="shared" si="4"/>
        <v>0</v>
      </c>
      <c r="R26" s="70">
        <f t="shared" si="4"/>
        <v>0</v>
      </c>
      <c r="S26" s="70">
        <f t="shared" si="4"/>
        <v>0</v>
      </c>
      <c r="T26" s="70">
        <f t="shared" si="4"/>
        <v>2512.8366465214922</v>
      </c>
      <c r="U26" s="70">
        <f t="shared" si="4"/>
        <v>0</v>
      </c>
      <c r="V26" s="70">
        <f t="shared" si="4"/>
        <v>0</v>
      </c>
      <c r="W26" s="70">
        <f t="shared" si="4"/>
        <v>0</v>
      </c>
      <c r="X26" s="70">
        <f t="shared" si="4"/>
        <v>0</v>
      </c>
      <c r="Y26" s="70">
        <f t="shared" si="4"/>
        <v>0</v>
      </c>
      <c r="Z26" s="70">
        <f t="shared" si="4"/>
        <v>0</v>
      </c>
      <c r="AA26" s="70">
        <f t="shared" si="4"/>
        <v>0</v>
      </c>
      <c r="AB26" s="70">
        <f t="shared" si="4"/>
        <v>1013.4972334009801</v>
      </c>
      <c r="AC26" s="70">
        <f t="shared" si="4"/>
        <v>0</v>
      </c>
      <c r="AD26" s="70">
        <f t="shared" si="4"/>
        <v>0</v>
      </c>
      <c r="AE26" s="70">
        <f t="shared" si="4"/>
        <v>0</v>
      </c>
      <c r="AF26" s="70">
        <f t="shared" si="4"/>
        <v>0</v>
      </c>
      <c r="AG26" s="70">
        <f t="shared" si="4"/>
        <v>0</v>
      </c>
      <c r="AH26" s="70">
        <f t="shared" si="4"/>
        <v>0</v>
      </c>
      <c r="AI26" s="70">
        <f t="shared" si="4"/>
        <v>0</v>
      </c>
      <c r="AJ26" s="70">
        <f t="shared" si="4"/>
        <v>0</v>
      </c>
      <c r="AK26" s="70">
        <f t="shared" si="4"/>
        <v>0</v>
      </c>
      <c r="AL26" s="70">
        <f t="shared" si="4"/>
        <v>0</v>
      </c>
      <c r="AM26" s="70">
        <f t="shared" si="4"/>
        <v>0</v>
      </c>
      <c r="AN26" s="70">
        <f t="shared" si="4"/>
        <v>0</v>
      </c>
      <c r="AO26" s="70">
        <f t="shared" si="4"/>
        <v>0</v>
      </c>
      <c r="AP26" s="70">
        <f t="shared" si="4"/>
        <v>0</v>
      </c>
      <c r="AQ26" s="70">
        <f t="shared" si="4"/>
        <v>3009.6943359359561</v>
      </c>
      <c r="AR26" s="70">
        <f t="shared" si="4"/>
        <v>0</v>
      </c>
      <c r="AS26" s="201"/>
      <c r="AT26" s="55"/>
      <c r="AU26" s="37"/>
      <c r="AV26" s="37"/>
      <c r="AW26" s="37"/>
      <c r="AX26" s="37"/>
    </row>
    <row r="27" spans="1:50" ht="33" customHeight="1" x14ac:dyDescent="0.25">
      <c r="A27" s="56" t="s">
        <v>215</v>
      </c>
      <c r="B27" s="59" t="s">
        <v>209</v>
      </c>
      <c r="C27" s="62" t="s">
        <v>203</v>
      </c>
      <c r="D27" s="72">
        <f>SUM(E27:AR27)</f>
        <v>26010.317689031079</v>
      </c>
      <c r="E27" s="73">
        <f>'[20]2 ИП ТСv2 (без НДС)'!$AI$27</f>
        <v>18220.249815113108</v>
      </c>
      <c r="F27" s="73"/>
      <c r="G27" s="73"/>
      <c r="H27" s="73"/>
      <c r="I27" s="73"/>
      <c r="J27" s="73"/>
      <c r="K27" s="73"/>
      <c r="L27" s="73">
        <f>'[20]2 ИП ТСv2 (без НДС)'!$AI$36</f>
        <v>1254.0396580595391</v>
      </c>
      <c r="M27" s="73"/>
      <c r="N27" s="73"/>
      <c r="O27" s="73"/>
      <c r="P27" s="73"/>
      <c r="Q27" s="73"/>
      <c r="R27" s="73"/>
      <c r="S27" s="73"/>
      <c r="T27" s="73">
        <f>'[20]2 ИП ТСv2 (без НДС)'!$AI$44</f>
        <v>2512.8366465214922</v>
      </c>
      <c r="U27" s="73"/>
      <c r="V27" s="73"/>
      <c r="W27" s="73"/>
      <c r="X27" s="73"/>
      <c r="Y27" s="73"/>
      <c r="Z27" s="73"/>
      <c r="AA27" s="73"/>
      <c r="AB27" s="73">
        <f>'[20]2 ИП ТСv2 (без НДС)'!$AI$52</f>
        <v>1013.4972334009801</v>
      </c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>
        <f>'[20]2 ИП ТСv2 (без НДС)'!$AI$67</f>
        <v>3009.6943359359561</v>
      </c>
      <c r="AR27" s="73"/>
      <c r="AS27" s="201"/>
      <c r="AT27" s="55"/>
      <c r="AU27" s="37"/>
      <c r="AV27" s="37"/>
      <c r="AW27" s="37"/>
      <c r="AX27" s="37"/>
    </row>
    <row r="28" spans="1:50" ht="24.75" customHeight="1" x14ac:dyDescent="0.25">
      <c r="A28" s="56" t="s">
        <v>214</v>
      </c>
      <c r="B28" s="69">
        <v>2023</v>
      </c>
      <c r="C28" s="48" t="s">
        <v>203</v>
      </c>
      <c r="D28" s="70">
        <f t="shared" si="4"/>
        <v>44096.966950076334</v>
      </c>
      <c r="E28" s="70">
        <f t="shared" si="4"/>
        <v>0</v>
      </c>
      <c r="F28" s="70">
        <f t="shared" si="4"/>
        <v>0</v>
      </c>
      <c r="G28" s="70">
        <f t="shared" si="4"/>
        <v>0</v>
      </c>
      <c r="H28" s="70">
        <f t="shared" si="4"/>
        <v>0</v>
      </c>
      <c r="I28" s="70">
        <f t="shared" si="4"/>
        <v>0</v>
      </c>
      <c r="J28" s="70">
        <f t="shared" si="4"/>
        <v>0</v>
      </c>
      <c r="K28" s="70">
        <f t="shared" si="4"/>
        <v>0</v>
      </c>
      <c r="L28" s="70">
        <f t="shared" si="4"/>
        <v>0</v>
      </c>
      <c r="M28" s="70">
        <f t="shared" si="4"/>
        <v>3867.6330291888798</v>
      </c>
      <c r="N28" s="70">
        <f t="shared" si="4"/>
        <v>0</v>
      </c>
      <c r="O28" s="70">
        <f t="shared" si="4"/>
        <v>0</v>
      </c>
      <c r="P28" s="70">
        <f t="shared" si="4"/>
        <v>0</v>
      </c>
      <c r="Q28" s="70">
        <f t="shared" si="4"/>
        <v>0</v>
      </c>
      <c r="R28" s="70">
        <f t="shared" si="4"/>
        <v>0</v>
      </c>
      <c r="S28" s="70">
        <f t="shared" si="4"/>
        <v>0</v>
      </c>
      <c r="T28" s="70">
        <f t="shared" si="4"/>
        <v>0</v>
      </c>
      <c r="U28" s="70">
        <f t="shared" si="4"/>
        <v>5193.9055901418642</v>
      </c>
      <c r="V28" s="70">
        <f t="shared" si="4"/>
        <v>0</v>
      </c>
      <c r="W28" s="70">
        <f t="shared" si="4"/>
        <v>0</v>
      </c>
      <c r="X28" s="70">
        <f t="shared" si="4"/>
        <v>0</v>
      </c>
      <c r="Y28" s="70">
        <f t="shared" si="4"/>
        <v>0</v>
      </c>
      <c r="Z28" s="70">
        <f t="shared" si="4"/>
        <v>0</v>
      </c>
      <c r="AA28" s="70">
        <f t="shared" si="4"/>
        <v>0</v>
      </c>
      <c r="AB28" s="70">
        <f t="shared" si="4"/>
        <v>0</v>
      </c>
      <c r="AC28" s="70">
        <f t="shared" si="4"/>
        <v>0</v>
      </c>
      <c r="AD28" s="70">
        <f t="shared" si="4"/>
        <v>0</v>
      </c>
      <c r="AE28" s="70">
        <f t="shared" si="4"/>
        <v>0</v>
      </c>
      <c r="AF28" s="70">
        <f t="shared" si="4"/>
        <v>0</v>
      </c>
      <c r="AG28" s="70">
        <f t="shared" si="4"/>
        <v>0</v>
      </c>
      <c r="AH28" s="70">
        <f t="shared" si="4"/>
        <v>0</v>
      </c>
      <c r="AI28" s="70">
        <f t="shared" si="4"/>
        <v>0</v>
      </c>
      <c r="AJ28" s="70">
        <f t="shared" si="4"/>
        <v>0</v>
      </c>
      <c r="AK28" s="70">
        <f t="shared" si="4"/>
        <v>0</v>
      </c>
      <c r="AL28" s="70">
        <f t="shared" si="4"/>
        <v>0</v>
      </c>
      <c r="AM28" s="70">
        <f t="shared" si="4"/>
        <v>0</v>
      </c>
      <c r="AN28" s="70">
        <f t="shared" si="4"/>
        <v>0</v>
      </c>
      <c r="AO28" s="70">
        <f t="shared" si="4"/>
        <v>0</v>
      </c>
      <c r="AP28" s="70">
        <f t="shared" si="4"/>
        <v>0</v>
      </c>
      <c r="AQ28" s="70">
        <f t="shared" si="4"/>
        <v>35035.428330745592</v>
      </c>
      <c r="AR28" s="70">
        <f t="shared" si="4"/>
        <v>0</v>
      </c>
      <c r="AS28" s="201"/>
      <c r="AT28" s="55"/>
      <c r="AU28" s="37"/>
      <c r="AV28" s="37"/>
      <c r="AW28" s="37"/>
      <c r="AX28" s="37"/>
    </row>
    <row r="29" spans="1:50" ht="33" customHeight="1" x14ac:dyDescent="0.25">
      <c r="A29" s="56" t="s">
        <v>215</v>
      </c>
      <c r="B29" s="59" t="s">
        <v>209</v>
      </c>
      <c r="C29" s="62" t="s">
        <v>203</v>
      </c>
      <c r="D29" s="72">
        <f>SUM(E29:AR29)</f>
        <v>44096.966950076334</v>
      </c>
      <c r="E29" s="73"/>
      <c r="F29" s="73"/>
      <c r="G29" s="73"/>
      <c r="H29" s="73"/>
      <c r="I29" s="73"/>
      <c r="J29" s="73"/>
      <c r="K29" s="73"/>
      <c r="L29" s="73"/>
      <c r="M29" s="73">
        <f>'[19]2 ИП ТСv2 без НДС для переноса'!$W$25</f>
        <v>3867.6330291888798</v>
      </c>
      <c r="N29" s="73"/>
      <c r="O29" s="73"/>
      <c r="P29" s="73"/>
      <c r="Q29" s="73"/>
      <c r="R29" s="73"/>
      <c r="S29" s="73"/>
      <c r="T29" s="73"/>
      <c r="U29" s="73">
        <f>'[19]2 ИП ТСv2 без НДС для переноса'!$W$29</f>
        <v>5193.9055901418642</v>
      </c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>
        <f>'[20]2 ИП ТСv2 (без НДС)'!$AK$67</f>
        <v>35035.428330745592</v>
      </c>
      <c r="AR29" s="73"/>
      <c r="AS29" s="202"/>
      <c r="AT29" s="55"/>
      <c r="AU29" s="37"/>
      <c r="AV29" s="37"/>
      <c r="AW29" s="37"/>
      <c r="AX29" s="37"/>
    </row>
    <row r="30" spans="1:50" ht="30" x14ac:dyDescent="0.25">
      <c r="A30" s="63" t="s">
        <v>216</v>
      </c>
      <c r="B30" s="50" t="s">
        <v>217</v>
      </c>
      <c r="C30" s="64" t="s">
        <v>164</v>
      </c>
      <c r="D30" s="64" t="s">
        <v>164</v>
      </c>
      <c r="E30" s="64" t="s">
        <v>164</v>
      </c>
      <c r="F30" s="64" t="s">
        <v>164</v>
      </c>
      <c r="G30" s="64" t="s">
        <v>164</v>
      </c>
      <c r="H30" s="64" t="s">
        <v>164</v>
      </c>
      <c r="I30" s="64" t="s">
        <v>164</v>
      </c>
      <c r="J30" s="64" t="s">
        <v>164</v>
      </c>
      <c r="K30" s="64" t="s">
        <v>164</v>
      </c>
      <c r="L30" s="64" t="s">
        <v>164</v>
      </c>
      <c r="M30" s="64" t="s">
        <v>164</v>
      </c>
      <c r="N30" s="64" t="s">
        <v>164</v>
      </c>
      <c r="O30" s="64" t="s">
        <v>164</v>
      </c>
      <c r="P30" s="64" t="s">
        <v>164</v>
      </c>
      <c r="Q30" s="64" t="s">
        <v>164</v>
      </c>
      <c r="R30" s="64" t="s">
        <v>164</v>
      </c>
      <c r="S30" s="64" t="s">
        <v>164</v>
      </c>
      <c r="T30" s="64" t="s">
        <v>164</v>
      </c>
      <c r="U30" s="64" t="s">
        <v>164</v>
      </c>
      <c r="V30" s="64" t="s">
        <v>164</v>
      </c>
      <c r="W30" s="64" t="s">
        <v>164</v>
      </c>
      <c r="X30" s="64" t="s">
        <v>164</v>
      </c>
      <c r="Y30" s="64" t="s">
        <v>164</v>
      </c>
      <c r="Z30" s="64" t="s">
        <v>164</v>
      </c>
      <c r="AA30" s="64" t="s">
        <v>164</v>
      </c>
      <c r="AB30" s="64" t="s">
        <v>164</v>
      </c>
      <c r="AC30" s="64" t="s">
        <v>164</v>
      </c>
      <c r="AD30" s="64" t="s">
        <v>164</v>
      </c>
      <c r="AE30" s="64" t="s">
        <v>164</v>
      </c>
      <c r="AF30" s="64" t="s">
        <v>164</v>
      </c>
      <c r="AG30" s="64" t="s">
        <v>164</v>
      </c>
      <c r="AH30" s="64" t="s">
        <v>164</v>
      </c>
      <c r="AI30" s="64" t="s">
        <v>164</v>
      </c>
      <c r="AJ30" s="64" t="s">
        <v>164</v>
      </c>
      <c r="AK30" s="64" t="s">
        <v>164</v>
      </c>
      <c r="AL30" s="64" t="s">
        <v>164</v>
      </c>
      <c r="AM30" s="64" t="s">
        <v>164</v>
      </c>
      <c r="AN30" s="64" t="s">
        <v>164</v>
      </c>
      <c r="AO30" s="64" t="s">
        <v>164</v>
      </c>
      <c r="AP30" s="64" t="s">
        <v>164</v>
      </c>
      <c r="AQ30" s="64"/>
      <c r="AR30" s="64" t="s">
        <v>164</v>
      </c>
      <c r="AS30" s="50"/>
      <c r="AT30" s="55"/>
      <c r="AU30" s="37"/>
      <c r="AV30" s="37"/>
      <c r="AW30" s="37"/>
      <c r="AX30" s="37"/>
    </row>
    <row r="31" spans="1:50" x14ac:dyDescent="0.25">
      <c r="A31" s="63" t="s">
        <v>218</v>
      </c>
      <c r="B31" s="50" t="s">
        <v>219</v>
      </c>
      <c r="C31" s="64" t="s">
        <v>164</v>
      </c>
      <c r="D31" s="64" t="s">
        <v>164</v>
      </c>
      <c r="E31" s="64" t="s">
        <v>164</v>
      </c>
      <c r="F31" s="64" t="s">
        <v>164</v>
      </c>
      <c r="G31" s="64" t="s">
        <v>164</v>
      </c>
      <c r="H31" s="64" t="s">
        <v>164</v>
      </c>
      <c r="I31" s="64" t="s">
        <v>164</v>
      </c>
      <c r="J31" s="64" t="s">
        <v>164</v>
      </c>
      <c r="K31" s="64" t="s">
        <v>164</v>
      </c>
      <c r="L31" s="64" t="s">
        <v>164</v>
      </c>
      <c r="M31" s="64" t="s">
        <v>164</v>
      </c>
      <c r="N31" s="64" t="s">
        <v>164</v>
      </c>
      <c r="O31" s="64" t="s">
        <v>164</v>
      </c>
      <c r="P31" s="64" t="s">
        <v>164</v>
      </c>
      <c r="Q31" s="64" t="s">
        <v>164</v>
      </c>
      <c r="R31" s="64" t="s">
        <v>164</v>
      </c>
      <c r="S31" s="64" t="s">
        <v>164</v>
      </c>
      <c r="T31" s="64" t="s">
        <v>164</v>
      </c>
      <c r="U31" s="64" t="s">
        <v>164</v>
      </c>
      <c r="V31" s="64" t="s">
        <v>164</v>
      </c>
      <c r="W31" s="64" t="s">
        <v>164</v>
      </c>
      <c r="X31" s="64" t="s">
        <v>164</v>
      </c>
      <c r="Y31" s="64" t="s">
        <v>164</v>
      </c>
      <c r="Z31" s="64" t="s">
        <v>164</v>
      </c>
      <c r="AA31" s="64" t="s">
        <v>164</v>
      </c>
      <c r="AB31" s="64" t="s">
        <v>164</v>
      </c>
      <c r="AC31" s="64" t="s">
        <v>164</v>
      </c>
      <c r="AD31" s="64" t="s">
        <v>164</v>
      </c>
      <c r="AE31" s="64" t="s">
        <v>164</v>
      </c>
      <c r="AF31" s="64" t="s">
        <v>164</v>
      </c>
      <c r="AG31" s="64" t="s">
        <v>164</v>
      </c>
      <c r="AH31" s="64" t="s">
        <v>164</v>
      </c>
      <c r="AI31" s="64" t="s">
        <v>164</v>
      </c>
      <c r="AJ31" s="64" t="s">
        <v>164</v>
      </c>
      <c r="AK31" s="64" t="s">
        <v>164</v>
      </c>
      <c r="AL31" s="64" t="s">
        <v>164</v>
      </c>
      <c r="AM31" s="64" t="s">
        <v>164</v>
      </c>
      <c r="AN31" s="64" t="s">
        <v>164</v>
      </c>
      <c r="AO31" s="64" t="s">
        <v>164</v>
      </c>
      <c r="AP31" s="64" t="s">
        <v>164</v>
      </c>
      <c r="AQ31" s="64"/>
      <c r="AR31" s="64" t="s">
        <v>164</v>
      </c>
      <c r="AS31" s="50"/>
      <c r="AT31" s="55"/>
      <c r="AU31" s="37"/>
      <c r="AV31" s="37"/>
      <c r="AW31" s="37"/>
      <c r="AX31" s="37"/>
    </row>
    <row r="32" spans="1:50" x14ac:dyDescent="0.25">
      <c r="A32" s="63" t="s">
        <v>220</v>
      </c>
      <c r="B32" s="50" t="s">
        <v>221</v>
      </c>
      <c r="C32" s="64" t="s">
        <v>222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50"/>
      <c r="AT32" s="55"/>
      <c r="AU32" s="37"/>
      <c r="AV32" s="37"/>
      <c r="AW32" s="37"/>
      <c r="AX32" s="37"/>
    </row>
    <row r="33" spans="1:50" x14ac:dyDescent="0.25">
      <c r="A33" s="63" t="s">
        <v>223</v>
      </c>
      <c r="B33" s="50" t="s">
        <v>224</v>
      </c>
      <c r="C33" s="64" t="s">
        <v>222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50"/>
      <c r="AT33" s="55"/>
      <c r="AU33" s="37"/>
      <c r="AV33" s="37"/>
      <c r="AW33" s="37"/>
      <c r="AX33" s="37"/>
    </row>
    <row r="34" spans="1:50" ht="30" x14ac:dyDescent="0.25">
      <c r="A34" s="63" t="s">
        <v>225</v>
      </c>
      <c r="B34" s="50" t="s">
        <v>226</v>
      </c>
      <c r="C34" s="64" t="s">
        <v>164</v>
      </c>
      <c r="D34" s="64" t="s">
        <v>164</v>
      </c>
      <c r="E34" s="64" t="s">
        <v>164</v>
      </c>
      <c r="F34" s="64" t="s">
        <v>164</v>
      </c>
      <c r="G34" s="64" t="s">
        <v>164</v>
      </c>
      <c r="H34" s="64" t="s">
        <v>164</v>
      </c>
      <c r="I34" s="64" t="s">
        <v>164</v>
      </c>
      <c r="J34" s="64" t="s">
        <v>164</v>
      </c>
      <c r="K34" s="64" t="s">
        <v>164</v>
      </c>
      <c r="L34" s="64" t="s">
        <v>164</v>
      </c>
      <c r="M34" s="64" t="s">
        <v>164</v>
      </c>
      <c r="N34" s="64" t="s">
        <v>164</v>
      </c>
      <c r="O34" s="64" t="s">
        <v>164</v>
      </c>
      <c r="P34" s="64" t="s">
        <v>164</v>
      </c>
      <c r="Q34" s="64" t="s">
        <v>164</v>
      </c>
      <c r="R34" s="64" t="s">
        <v>164</v>
      </c>
      <c r="S34" s="64" t="s">
        <v>164</v>
      </c>
      <c r="T34" s="64" t="s">
        <v>164</v>
      </c>
      <c r="U34" s="64" t="s">
        <v>164</v>
      </c>
      <c r="V34" s="64" t="s">
        <v>164</v>
      </c>
      <c r="W34" s="64" t="s">
        <v>164</v>
      </c>
      <c r="X34" s="64" t="s">
        <v>164</v>
      </c>
      <c r="Y34" s="64" t="s">
        <v>164</v>
      </c>
      <c r="Z34" s="64" t="s">
        <v>164</v>
      </c>
      <c r="AA34" s="64" t="s">
        <v>164</v>
      </c>
      <c r="AB34" s="64" t="s">
        <v>164</v>
      </c>
      <c r="AC34" s="64" t="s">
        <v>164</v>
      </c>
      <c r="AD34" s="64" t="s">
        <v>164</v>
      </c>
      <c r="AE34" s="64" t="s">
        <v>164</v>
      </c>
      <c r="AF34" s="64" t="s">
        <v>164</v>
      </c>
      <c r="AG34" s="64" t="s">
        <v>164</v>
      </c>
      <c r="AH34" s="64" t="s">
        <v>164</v>
      </c>
      <c r="AI34" s="64" t="s">
        <v>164</v>
      </c>
      <c r="AJ34" s="64" t="s">
        <v>164</v>
      </c>
      <c r="AK34" s="64" t="s">
        <v>164</v>
      </c>
      <c r="AL34" s="64" t="s">
        <v>164</v>
      </c>
      <c r="AM34" s="64" t="s">
        <v>164</v>
      </c>
      <c r="AN34" s="64" t="s">
        <v>164</v>
      </c>
      <c r="AO34" s="64" t="s">
        <v>164</v>
      </c>
      <c r="AP34" s="64" t="s">
        <v>164</v>
      </c>
      <c r="AQ34" s="64"/>
      <c r="AR34" s="64" t="s">
        <v>164</v>
      </c>
      <c r="AS34" s="50"/>
      <c r="AT34" s="66"/>
      <c r="AU34" s="37"/>
      <c r="AV34" s="37"/>
      <c r="AW34" s="37"/>
      <c r="AX34" s="37"/>
    </row>
    <row r="35" spans="1:50" ht="75" x14ac:dyDescent="0.25">
      <c r="A35" s="63" t="s">
        <v>227</v>
      </c>
      <c r="B35" s="50" t="s">
        <v>221</v>
      </c>
      <c r="C35" s="64" t="s">
        <v>228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50" t="s">
        <v>229</v>
      </c>
      <c r="AT35" s="66"/>
      <c r="AU35" s="37"/>
      <c r="AV35" s="37"/>
      <c r="AW35" s="37"/>
      <c r="AX35" s="37"/>
    </row>
    <row r="36" spans="1:50" ht="75" x14ac:dyDescent="0.25">
      <c r="A36" s="63" t="s">
        <v>230</v>
      </c>
      <c r="B36" s="50" t="s">
        <v>224</v>
      </c>
      <c r="C36" s="64" t="s">
        <v>228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50" t="s">
        <v>231</v>
      </c>
      <c r="AT36" s="66"/>
      <c r="AU36" s="37"/>
      <c r="AV36" s="37"/>
      <c r="AW36" s="37"/>
      <c r="AX36" s="37"/>
    </row>
    <row r="37" spans="1:50" ht="45" x14ac:dyDescent="0.25">
      <c r="A37" s="63" t="s">
        <v>232</v>
      </c>
      <c r="B37" s="50" t="s">
        <v>233</v>
      </c>
      <c r="C37" s="64" t="s">
        <v>164</v>
      </c>
      <c r="D37" s="64" t="s">
        <v>164</v>
      </c>
      <c r="E37" s="64" t="s">
        <v>164</v>
      </c>
      <c r="F37" s="64" t="s">
        <v>164</v>
      </c>
      <c r="G37" s="64" t="s">
        <v>164</v>
      </c>
      <c r="H37" s="64" t="s">
        <v>164</v>
      </c>
      <c r="I37" s="64" t="s">
        <v>164</v>
      </c>
      <c r="J37" s="64" t="s">
        <v>164</v>
      </c>
      <c r="K37" s="64" t="s">
        <v>164</v>
      </c>
      <c r="L37" s="64" t="s">
        <v>164</v>
      </c>
      <c r="M37" s="64" t="s">
        <v>164</v>
      </c>
      <c r="N37" s="64" t="s">
        <v>164</v>
      </c>
      <c r="O37" s="64" t="s">
        <v>164</v>
      </c>
      <c r="P37" s="64" t="s">
        <v>164</v>
      </c>
      <c r="Q37" s="64" t="s">
        <v>164</v>
      </c>
      <c r="R37" s="64" t="s">
        <v>164</v>
      </c>
      <c r="S37" s="64" t="s">
        <v>164</v>
      </c>
      <c r="T37" s="64" t="s">
        <v>164</v>
      </c>
      <c r="U37" s="64" t="s">
        <v>164</v>
      </c>
      <c r="V37" s="64" t="s">
        <v>164</v>
      </c>
      <c r="W37" s="64" t="s">
        <v>164</v>
      </c>
      <c r="X37" s="64" t="s">
        <v>164</v>
      </c>
      <c r="Y37" s="64" t="s">
        <v>164</v>
      </c>
      <c r="Z37" s="64" t="s">
        <v>164</v>
      </c>
      <c r="AA37" s="64" t="s">
        <v>164</v>
      </c>
      <c r="AB37" s="64" t="s">
        <v>164</v>
      </c>
      <c r="AC37" s="64" t="s">
        <v>164</v>
      </c>
      <c r="AD37" s="64" t="s">
        <v>164</v>
      </c>
      <c r="AE37" s="64" t="s">
        <v>164</v>
      </c>
      <c r="AF37" s="64" t="s">
        <v>164</v>
      </c>
      <c r="AG37" s="64" t="s">
        <v>164</v>
      </c>
      <c r="AH37" s="64" t="s">
        <v>164</v>
      </c>
      <c r="AI37" s="64" t="s">
        <v>164</v>
      </c>
      <c r="AJ37" s="64" t="s">
        <v>164</v>
      </c>
      <c r="AK37" s="64" t="s">
        <v>164</v>
      </c>
      <c r="AL37" s="64" t="s">
        <v>164</v>
      </c>
      <c r="AM37" s="64" t="s">
        <v>164</v>
      </c>
      <c r="AN37" s="64" t="s">
        <v>164</v>
      </c>
      <c r="AO37" s="64" t="s">
        <v>164</v>
      </c>
      <c r="AP37" s="64" t="s">
        <v>164</v>
      </c>
      <c r="AQ37" s="64"/>
      <c r="AR37" s="64" t="s">
        <v>164</v>
      </c>
      <c r="AS37" s="50"/>
      <c r="AT37" s="66"/>
      <c r="AU37" s="37"/>
      <c r="AV37" s="37"/>
      <c r="AW37" s="37"/>
      <c r="AX37" s="37"/>
    </row>
    <row r="38" spans="1:50" ht="45" x14ac:dyDescent="0.25">
      <c r="A38" s="63" t="s">
        <v>234</v>
      </c>
      <c r="B38" s="50" t="s">
        <v>221</v>
      </c>
      <c r="C38" s="64" t="s">
        <v>235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50" t="s">
        <v>236</v>
      </c>
      <c r="AT38" s="66"/>
      <c r="AU38" s="37"/>
      <c r="AV38" s="37"/>
      <c r="AW38" s="37"/>
      <c r="AX38" s="37"/>
    </row>
    <row r="39" spans="1:50" ht="45" x14ac:dyDescent="0.25">
      <c r="A39" s="63" t="s">
        <v>237</v>
      </c>
      <c r="B39" s="50" t="s">
        <v>224</v>
      </c>
      <c r="C39" s="64" t="s">
        <v>235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50" t="s">
        <v>238</v>
      </c>
      <c r="AT39" s="66"/>
      <c r="AU39" s="37"/>
      <c r="AV39" s="37"/>
      <c r="AW39" s="37"/>
      <c r="AX39" s="37"/>
    </row>
    <row r="40" spans="1:50" ht="30" x14ac:dyDescent="0.25">
      <c r="A40" s="63" t="s">
        <v>239</v>
      </c>
      <c r="B40" s="50" t="s">
        <v>240</v>
      </c>
      <c r="C40" s="64" t="s">
        <v>164</v>
      </c>
      <c r="D40" s="64" t="s">
        <v>164</v>
      </c>
      <c r="E40" s="64" t="s">
        <v>164</v>
      </c>
      <c r="F40" s="64" t="s">
        <v>164</v>
      </c>
      <c r="G40" s="64" t="s">
        <v>164</v>
      </c>
      <c r="H40" s="64" t="s">
        <v>164</v>
      </c>
      <c r="I40" s="64" t="s">
        <v>164</v>
      </c>
      <c r="J40" s="64" t="s">
        <v>164</v>
      </c>
      <c r="K40" s="64" t="s">
        <v>164</v>
      </c>
      <c r="L40" s="64" t="s">
        <v>164</v>
      </c>
      <c r="M40" s="64" t="s">
        <v>164</v>
      </c>
      <c r="N40" s="64" t="s">
        <v>164</v>
      </c>
      <c r="O40" s="64" t="s">
        <v>164</v>
      </c>
      <c r="P40" s="64" t="s">
        <v>164</v>
      </c>
      <c r="Q40" s="64" t="s">
        <v>164</v>
      </c>
      <c r="R40" s="64" t="s">
        <v>164</v>
      </c>
      <c r="S40" s="64" t="s">
        <v>164</v>
      </c>
      <c r="T40" s="64" t="s">
        <v>164</v>
      </c>
      <c r="U40" s="64" t="s">
        <v>164</v>
      </c>
      <c r="V40" s="64" t="s">
        <v>164</v>
      </c>
      <c r="W40" s="64" t="s">
        <v>164</v>
      </c>
      <c r="X40" s="64" t="s">
        <v>164</v>
      </c>
      <c r="Y40" s="64" t="s">
        <v>164</v>
      </c>
      <c r="Z40" s="64" t="s">
        <v>164</v>
      </c>
      <c r="AA40" s="64" t="s">
        <v>164</v>
      </c>
      <c r="AB40" s="64" t="s">
        <v>164</v>
      </c>
      <c r="AC40" s="64" t="s">
        <v>164</v>
      </c>
      <c r="AD40" s="64" t="s">
        <v>164</v>
      </c>
      <c r="AE40" s="64" t="s">
        <v>164</v>
      </c>
      <c r="AF40" s="64" t="s">
        <v>164</v>
      </c>
      <c r="AG40" s="64" t="s">
        <v>164</v>
      </c>
      <c r="AH40" s="64" t="s">
        <v>164</v>
      </c>
      <c r="AI40" s="64" t="s">
        <v>164</v>
      </c>
      <c r="AJ40" s="64" t="s">
        <v>164</v>
      </c>
      <c r="AK40" s="64" t="s">
        <v>164</v>
      </c>
      <c r="AL40" s="64" t="s">
        <v>164</v>
      </c>
      <c r="AM40" s="64" t="s">
        <v>164</v>
      </c>
      <c r="AN40" s="64" t="s">
        <v>164</v>
      </c>
      <c r="AO40" s="64" t="s">
        <v>164</v>
      </c>
      <c r="AP40" s="64" t="s">
        <v>164</v>
      </c>
      <c r="AQ40" s="64"/>
      <c r="AR40" s="64" t="s">
        <v>164</v>
      </c>
      <c r="AS40" s="50"/>
      <c r="AT40" s="66"/>
      <c r="AU40" s="37"/>
      <c r="AV40" s="37"/>
      <c r="AW40" s="37"/>
      <c r="AX40" s="37"/>
    </row>
    <row r="41" spans="1:50" ht="45" x14ac:dyDescent="0.25">
      <c r="A41" s="63" t="s">
        <v>241</v>
      </c>
      <c r="B41" s="50" t="s">
        <v>221</v>
      </c>
      <c r="C41" s="64" t="s">
        <v>242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50" t="s">
        <v>243</v>
      </c>
      <c r="AT41" s="66"/>
      <c r="AU41" s="37"/>
      <c r="AV41" s="37"/>
      <c r="AW41" s="37"/>
      <c r="AX41" s="37"/>
    </row>
    <row r="42" spans="1:50" ht="45" x14ac:dyDescent="0.25">
      <c r="A42" s="63" t="s">
        <v>244</v>
      </c>
      <c r="B42" s="50" t="s">
        <v>224</v>
      </c>
      <c r="C42" s="64" t="s">
        <v>242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50" t="s">
        <v>245</v>
      </c>
      <c r="AT42" s="66"/>
      <c r="AU42" s="37"/>
      <c r="AV42" s="37"/>
      <c r="AW42" s="37"/>
      <c r="AX42" s="37"/>
    </row>
    <row r="43" spans="1:50" x14ac:dyDescent="0.25">
      <c r="A43" s="63" t="s">
        <v>246</v>
      </c>
      <c r="B43" s="50" t="s">
        <v>247</v>
      </c>
      <c r="C43" s="64" t="s">
        <v>164</v>
      </c>
      <c r="D43" s="64" t="s">
        <v>164</v>
      </c>
      <c r="E43" s="64" t="s">
        <v>164</v>
      </c>
      <c r="F43" s="64" t="s">
        <v>164</v>
      </c>
      <c r="G43" s="64" t="s">
        <v>164</v>
      </c>
      <c r="H43" s="64" t="s">
        <v>164</v>
      </c>
      <c r="I43" s="64" t="s">
        <v>164</v>
      </c>
      <c r="J43" s="64" t="s">
        <v>164</v>
      </c>
      <c r="K43" s="64" t="s">
        <v>164</v>
      </c>
      <c r="L43" s="64" t="s">
        <v>164</v>
      </c>
      <c r="M43" s="64" t="s">
        <v>164</v>
      </c>
      <c r="N43" s="64" t="s">
        <v>164</v>
      </c>
      <c r="O43" s="64" t="s">
        <v>164</v>
      </c>
      <c r="P43" s="64" t="s">
        <v>164</v>
      </c>
      <c r="Q43" s="64" t="s">
        <v>164</v>
      </c>
      <c r="R43" s="64" t="s">
        <v>164</v>
      </c>
      <c r="S43" s="64" t="s">
        <v>164</v>
      </c>
      <c r="T43" s="64" t="s">
        <v>164</v>
      </c>
      <c r="U43" s="64" t="s">
        <v>164</v>
      </c>
      <c r="V43" s="64" t="s">
        <v>164</v>
      </c>
      <c r="W43" s="64" t="s">
        <v>164</v>
      </c>
      <c r="X43" s="64" t="s">
        <v>164</v>
      </c>
      <c r="Y43" s="64" t="s">
        <v>164</v>
      </c>
      <c r="Z43" s="64" t="s">
        <v>164</v>
      </c>
      <c r="AA43" s="64" t="s">
        <v>164</v>
      </c>
      <c r="AB43" s="64" t="s">
        <v>164</v>
      </c>
      <c r="AC43" s="64" t="s">
        <v>164</v>
      </c>
      <c r="AD43" s="64" t="s">
        <v>164</v>
      </c>
      <c r="AE43" s="64" t="s">
        <v>164</v>
      </c>
      <c r="AF43" s="64" t="s">
        <v>164</v>
      </c>
      <c r="AG43" s="64" t="s">
        <v>164</v>
      </c>
      <c r="AH43" s="64" t="s">
        <v>164</v>
      </c>
      <c r="AI43" s="64" t="s">
        <v>164</v>
      </c>
      <c r="AJ43" s="64" t="s">
        <v>164</v>
      </c>
      <c r="AK43" s="64" t="s">
        <v>164</v>
      </c>
      <c r="AL43" s="64" t="s">
        <v>164</v>
      </c>
      <c r="AM43" s="64" t="s">
        <v>164</v>
      </c>
      <c r="AN43" s="64" t="s">
        <v>164</v>
      </c>
      <c r="AO43" s="64" t="s">
        <v>164</v>
      </c>
      <c r="AP43" s="64" t="s">
        <v>164</v>
      </c>
      <c r="AQ43" s="64"/>
      <c r="AR43" s="64" t="s">
        <v>164</v>
      </c>
      <c r="AS43" s="50"/>
      <c r="AT43" s="66"/>
      <c r="AU43" s="37"/>
      <c r="AV43" s="37"/>
      <c r="AW43" s="37"/>
      <c r="AX43" s="37"/>
    </row>
    <row r="44" spans="1:50" ht="30" x14ac:dyDescent="0.25">
      <c r="A44" s="63" t="s">
        <v>248</v>
      </c>
      <c r="B44" s="50" t="s">
        <v>221</v>
      </c>
      <c r="C44" s="64" t="s">
        <v>249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50" t="s">
        <v>250</v>
      </c>
      <c r="AT44" s="66"/>
      <c r="AU44" s="37"/>
      <c r="AV44" s="37"/>
      <c r="AW44" s="37"/>
      <c r="AX44" s="37"/>
    </row>
    <row r="45" spans="1:50" ht="30" x14ac:dyDescent="0.25">
      <c r="A45" s="63" t="s">
        <v>251</v>
      </c>
      <c r="B45" s="50" t="s">
        <v>224</v>
      </c>
      <c r="C45" s="64" t="s">
        <v>249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50" t="s">
        <v>252</v>
      </c>
      <c r="AT45" s="66"/>
      <c r="AU45" s="37"/>
      <c r="AV45" s="37"/>
      <c r="AW45" s="37"/>
      <c r="AX45" s="37"/>
    </row>
    <row r="46" spans="1:50" ht="30" x14ac:dyDescent="0.25">
      <c r="A46" s="63" t="s">
        <v>253</v>
      </c>
      <c r="B46" s="50" t="s">
        <v>254</v>
      </c>
      <c r="C46" s="64" t="s">
        <v>164</v>
      </c>
      <c r="D46" s="64" t="s">
        <v>164</v>
      </c>
      <c r="E46" s="64" t="s">
        <v>164</v>
      </c>
      <c r="F46" s="64" t="s">
        <v>164</v>
      </c>
      <c r="G46" s="64" t="s">
        <v>164</v>
      </c>
      <c r="H46" s="64" t="s">
        <v>164</v>
      </c>
      <c r="I46" s="64" t="s">
        <v>164</v>
      </c>
      <c r="J46" s="64" t="s">
        <v>164</v>
      </c>
      <c r="K46" s="64" t="s">
        <v>164</v>
      </c>
      <c r="L46" s="64" t="s">
        <v>164</v>
      </c>
      <c r="M46" s="64" t="s">
        <v>164</v>
      </c>
      <c r="N46" s="64" t="s">
        <v>164</v>
      </c>
      <c r="O46" s="64" t="s">
        <v>164</v>
      </c>
      <c r="P46" s="64" t="s">
        <v>164</v>
      </c>
      <c r="Q46" s="64" t="s">
        <v>164</v>
      </c>
      <c r="R46" s="64" t="s">
        <v>164</v>
      </c>
      <c r="S46" s="64" t="s">
        <v>164</v>
      </c>
      <c r="T46" s="64" t="s">
        <v>164</v>
      </c>
      <c r="U46" s="64" t="s">
        <v>164</v>
      </c>
      <c r="V46" s="64" t="s">
        <v>164</v>
      </c>
      <c r="W46" s="64" t="s">
        <v>164</v>
      </c>
      <c r="X46" s="64" t="s">
        <v>164</v>
      </c>
      <c r="Y46" s="64" t="s">
        <v>164</v>
      </c>
      <c r="Z46" s="64" t="s">
        <v>164</v>
      </c>
      <c r="AA46" s="64" t="s">
        <v>164</v>
      </c>
      <c r="AB46" s="64" t="s">
        <v>164</v>
      </c>
      <c r="AC46" s="64" t="s">
        <v>164</v>
      </c>
      <c r="AD46" s="64" t="s">
        <v>164</v>
      </c>
      <c r="AE46" s="64" t="s">
        <v>164</v>
      </c>
      <c r="AF46" s="64" t="s">
        <v>164</v>
      </c>
      <c r="AG46" s="64" t="s">
        <v>164</v>
      </c>
      <c r="AH46" s="64" t="s">
        <v>164</v>
      </c>
      <c r="AI46" s="64" t="s">
        <v>164</v>
      </c>
      <c r="AJ46" s="64" t="s">
        <v>164</v>
      </c>
      <c r="AK46" s="64" t="s">
        <v>164</v>
      </c>
      <c r="AL46" s="64" t="s">
        <v>164</v>
      </c>
      <c r="AM46" s="64" t="s">
        <v>164</v>
      </c>
      <c r="AN46" s="64" t="s">
        <v>164</v>
      </c>
      <c r="AO46" s="64" t="s">
        <v>164</v>
      </c>
      <c r="AP46" s="64" t="s">
        <v>164</v>
      </c>
      <c r="AQ46" s="64"/>
      <c r="AR46" s="64" t="s">
        <v>164</v>
      </c>
      <c r="AS46" s="50"/>
      <c r="AT46" s="66"/>
      <c r="AU46" s="37"/>
      <c r="AV46" s="37"/>
      <c r="AW46" s="37"/>
      <c r="AX46" s="37"/>
    </row>
    <row r="47" spans="1:50" x14ac:dyDescent="0.25">
      <c r="A47" s="63" t="s">
        <v>255</v>
      </c>
      <c r="B47" s="50" t="s">
        <v>221</v>
      </c>
      <c r="C47" s="64" t="s">
        <v>242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50"/>
      <c r="AT47" s="66"/>
      <c r="AU47" s="37"/>
      <c r="AV47" s="37"/>
      <c r="AW47" s="37"/>
      <c r="AX47" s="37"/>
    </row>
    <row r="48" spans="1:50" x14ac:dyDescent="0.25">
      <c r="A48" s="63" t="s">
        <v>256</v>
      </c>
      <c r="B48" s="50" t="s">
        <v>224</v>
      </c>
      <c r="C48" s="64" t="s">
        <v>242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50"/>
      <c r="AT48" s="66"/>
      <c r="AU48" s="37"/>
      <c r="AV48" s="37"/>
      <c r="AW48" s="37"/>
      <c r="AX48" s="37"/>
    </row>
    <row r="49" spans="1:50" ht="30" x14ac:dyDescent="0.25">
      <c r="A49" s="63" t="s">
        <v>257</v>
      </c>
      <c r="B49" s="50" t="s">
        <v>258</v>
      </c>
      <c r="C49" s="64" t="s">
        <v>164</v>
      </c>
      <c r="D49" s="64" t="s">
        <v>164</v>
      </c>
      <c r="E49" s="64" t="s">
        <v>164</v>
      </c>
      <c r="F49" s="64" t="s">
        <v>164</v>
      </c>
      <c r="G49" s="64" t="s">
        <v>164</v>
      </c>
      <c r="H49" s="64" t="s">
        <v>164</v>
      </c>
      <c r="I49" s="64" t="s">
        <v>164</v>
      </c>
      <c r="J49" s="64" t="s">
        <v>164</v>
      </c>
      <c r="K49" s="64" t="s">
        <v>164</v>
      </c>
      <c r="L49" s="64" t="s">
        <v>164</v>
      </c>
      <c r="M49" s="64" t="s">
        <v>164</v>
      </c>
      <c r="N49" s="64" t="s">
        <v>164</v>
      </c>
      <c r="O49" s="64" t="s">
        <v>164</v>
      </c>
      <c r="P49" s="64" t="s">
        <v>164</v>
      </c>
      <c r="Q49" s="64" t="s">
        <v>164</v>
      </c>
      <c r="R49" s="64" t="s">
        <v>164</v>
      </c>
      <c r="S49" s="64" t="s">
        <v>164</v>
      </c>
      <c r="T49" s="64" t="s">
        <v>164</v>
      </c>
      <c r="U49" s="64" t="s">
        <v>164</v>
      </c>
      <c r="V49" s="64" t="s">
        <v>164</v>
      </c>
      <c r="W49" s="64" t="s">
        <v>164</v>
      </c>
      <c r="X49" s="64" t="s">
        <v>164</v>
      </c>
      <c r="Y49" s="64" t="s">
        <v>164</v>
      </c>
      <c r="Z49" s="64" t="s">
        <v>164</v>
      </c>
      <c r="AA49" s="64" t="s">
        <v>164</v>
      </c>
      <c r="AB49" s="64" t="s">
        <v>164</v>
      </c>
      <c r="AC49" s="64" t="s">
        <v>164</v>
      </c>
      <c r="AD49" s="64" t="s">
        <v>164</v>
      </c>
      <c r="AE49" s="64" t="s">
        <v>164</v>
      </c>
      <c r="AF49" s="64" t="s">
        <v>164</v>
      </c>
      <c r="AG49" s="64" t="s">
        <v>164</v>
      </c>
      <c r="AH49" s="64" t="s">
        <v>164</v>
      </c>
      <c r="AI49" s="64" t="s">
        <v>164</v>
      </c>
      <c r="AJ49" s="64" t="s">
        <v>164</v>
      </c>
      <c r="AK49" s="64" t="s">
        <v>164</v>
      </c>
      <c r="AL49" s="64" t="s">
        <v>164</v>
      </c>
      <c r="AM49" s="64" t="s">
        <v>164</v>
      </c>
      <c r="AN49" s="64" t="s">
        <v>164</v>
      </c>
      <c r="AO49" s="64" t="s">
        <v>164</v>
      </c>
      <c r="AP49" s="64" t="s">
        <v>164</v>
      </c>
      <c r="AQ49" s="64"/>
      <c r="AR49" s="64" t="s">
        <v>164</v>
      </c>
      <c r="AS49" s="50"/>
      <c r="AT49" s="66"/>
      <c r="AU49" s="37"/>
      <c r="AV49" s="37"/>
      <c r="AW49" s="37"/>
      <c r="AX49" s="37"/>
    </row>
    <row r="50" spans="1:50" x14ac:dyDescent="0.25">
      <c r="A50" s="63" t="s">
        <v>259</v>
      </c>
      <c r="B50" s="50" t="s">
        <v>221</v>
      </c>
      <c r="C50" s="64" t="s">
        <v>242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50"/>
      <c r="AT50" s="66"/>
      <c r="AU50" s="37"/>
      <c r="AV50" s="37"/>
      <c r="AW50" s="37"/>
      <c r="AX50" s="37"/>
    </row>
    <row r="51" spans="1:50" x14ac:dyDescent="0.25">
      <c r="A51" s="63" t="s">
        <v>260</v>
      </c>
      <c r="B51" s="50" t="s">
        <v>224</v>
      </c>
      <c r="C51" s="64" t="s">
        <v>242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50"/>
      <c r="AT51" s="66"/>
      <c r="AU51" s="37"/>
      <c r="AV51" s="37"/>
      <c r="AW51" s="37"/>
      <c r="AX51" s="37"/>
    </row>
    <row r="52" spans="1:50" ht="30" x14ac:dyDescent="0.25">
      <c r="A52" s="63" t="s">
        <v>261</v>
      </c>
      <c r="B52" s="50" t="s">
        <v>262</v>
      </c>
      <c r="C52" s="64" t="s">
        <v>164</v>
      </c>
      <c r="D52" s="64" t="s">
        <v>164</v>
      </c>
      <c r="E52" s="64" t="s">
        <v>164</v>
      </c>
      <c r="F52" s="64" t="s">
        <v>164</v>
      </c>
      <c r="G52" s="64" t="s">
        <v>164</v>
      </c>
      <c r="H52" s="64" t="s">
        <v>164</v>
      </c>
      <c r="I52" s="64" t="s">
        <v>164</v>
      </c>
      <c r="J52" s="64" t="s">
        <v>164</v>
      </c>
      <c r="K52" s="64" t="s">
        <v>164</v>
      </c>
      <c r="L52" s="64" t="s">
        <v>164</v>
      </c>
      <c r="M52" s="64" t="s">
        <v>164</v>
      </c>
      <c r="N52" s="64" t="s">
        <v>164</v>
      </c>
      <c r="O52" s="64" t="s">
        <v>164</v>
      </c>
      <c r="P52" s="64" t="s">
        <v>164</v>
      </c>
      <c r="Q52" s="64" t="s">
        <v>164</v>
      </c>
      <c r="R52" s="64" t="s">
        <v>164</v>
      </c>
      <c r="S52" s="64" t="s">
        <v>164</v>
      </c>
      <c r="T52" s="64" t="s">
        <v>164</v>
      </c>
      <c r="U52" s="64" t="s">
        <v>164</v>
      </c>
      <c r="V52" s="64" t="s">
        <v>164</v>
      </c>
      <c r="W52" s="64" t="s">
        <v>164</v>
      </c>
      <c r="X52" s="64" t="s">
        <v>164</v>
      </c>
      <c r="Y52" s="64" t="s">
        <v>164</v>
      </c>
      <c r="Z52" s="64" t="s">
        <v>164</v>
      </c>
      <c r="AA52" s="64" t="s">
        <v>164</v>
      </c>
      <c r="AB52" s="64" t="s">
        <v>164</v>
      </c>
      <c r="AC52" s="64" t="s">
        <v>164</v>
      </c>
      <c r="AD52" s="64" t="s">
        <v>164</v>
      </c>
      <c r="AE52" s="64" t="s">
        <v>164</v>
      </c>
      <c r="AF52" s="64" t="s">
        <v>164</v>
      </c>
      <c r="AG52" s="64" t="s">
        <v>164</v>
      </c>
      <c r="AH52" s="64" t="s">
        <v>164</v>
      </c>
      <c r="AI52" s="64" t="s">
        <v>164</v>
      </c>
      <c r="AJ52" s="64" t="s">
        <v>164</v>
      </c>
      <c r="AK52" s="64" t="s">
        <v>164</v>
      </c>
      <c r="AL52" s="64" t="s">
        <v>164</v>
      </c>
      <c r="AM52" s="64" t="s">
        <v>164</v>
      </c>
      <c r="AN52" s="64" t="s">
        <v>164</v>
      </c>
      <c r="AO52" s="64" t="s">
        <v>164</v>
      </c>
      <c r="AP52" s="64" t="s">
        <v>164</v>
      </c>
      <c r="AQ52" s="64"/>
      <c r="AR52" s="64" t="s">
        <v>164</v>
      </c>
      <c r="AS52" s="50"/>
      <c r="AT52" s="66"/>
      <c r="AU52" s="37"/>
      <c r="AV52" s="37"/>
      <c r="AW52" s="37"/>
      <c r="AX52" s="37"/>
    </row>
    <row r="53" spans="1:50" x14ac:dyDescent="0.25">
      <c r="A53" s="63" t="s">
        <v>263</v>
      </c>
      <c r="B53" s="50" t="s">
        <v>221</v>
      </c>
      <c r="C53" s="64" t="s">
        <v>242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50"/>
      <c r="AT53" s="66"/>
      <c r="AU53" s="37"/>
      <c r="AV53" s="37"/>
      <c r="AW53" s="37"/>
      <c r="AX53" s="37"/>
    </row>
    <row r="54" spans="1:50" x14ac:dyDescent="0.25">
      <c r="A54" s="63" t="s">
        <v>264</v>
      </c>
      <c r="B54" s="50" t="s">
        <v>224</v>
      </c>
      <c r="C54" s="64" t="s">
        <v>242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50"/>
      <c r="AT54" s="66"/>
      <c r="AU54" s="37"/>
      <c r="AV54" s="37"/>
      <c r="AW54" s="37"/>
      <c r="AX54" s="37"/>
    </row>
    <row r="55" spans="1:50" ht="30" x14ac:dyDescent="0.25">
      <c r="A55" s="63" t="s">
        <v>265</v>
      </c>
      <c r="B55" s="50" t="s">
        <v>266</v>
      </c>
      <c r="C55" s="64" t="s">
        <v>164</v>
      </c>
      <c r="D55" s="64" t="s">
        <v>164</v>
      </c>
      <c r="E55" s="64" t="s">
        <v>164</v>
      </c>
      <c r="F55" s="64" t="s">
        <v>164</v>
      </c>
      <c r="G55" s="64" t="s">
        <v>164</v>
      </c>
      <c r="H55" s="64" t="s">
        <v>164</v>
      </c>
      <c r="I55" s="64" t="s">
        <v>164</v>
      </c>
      <c r="J55" s="64" t="s">
        <v>164</v>
      </c>
      <c r="K55" s="64" t="s">
        <v>164</v>
      </c>
      <c r="L55" s="64" t="s">
        <v>164</v>
      </c>
      <c r="M55" s="64" t="s">
        <v>164</v>
      </c>
      <c r="N55" s="64" t="s">
        <v>164</v>
      </c>
      <c r="O55" s="64" t="s">
        <v>164</v>
      </c>
      <c r="P55" s="64" t="s">
        <v>164</v>
      </c>
      <c r="Q55" s="64" t="s">
        <v>164</v>
      </c>
      <c r="R55" s="64" t="s">
        <v>164</v>
      </c>
      <c r="S55" s="64" t="s">
        <v>164</v>
      </c>
      <c r="T55" s="64" t="s">
        <v>164</v>
      </c>
      <c r="U55" s="64" t="s">
        <v>164</v>
      </c>
      <c r="V55" s="64" t="s">
        <v>164</v>
      </c>
      <c r="W55" s="64" t="s">
        <v>164</v>
      </c>
      <c r="X55" s="64" t="s">
        <v>164</v>
      </c>
      <c r="Y55" s="64" t="s">
        <v>164</v>
      </c>
      <c r="Z55" s="64" t="s">
        <v>164</v>
      </c>
      <c r="AA55" s="64" t="s">
        <v>164</v>
      </c>
      <c r="AB55" s="64" t="s">
        <v>164</v>
      </c>
      <c r="AC55" s="64" t="s">
        <v>164</v>
      </c>
      <c r="AD55" s="64" t="s">
        <v>164</v>
      </c>
      <c r="AE55" s="64" t="s">
        <v>164</v>
      </c>
      <c r="AF55" s="64" t="s">
        <v>164</v>
      </c>
      <c r="AG55" s="64" t="s">
        <v>164</v>
      </c>
      <c r="AH55" s="64" t="s">
        <v>164</v>
      </c>
      <c r="AI55" s="64" t="s">
        <v>164</v>
      </c>
      <c r="AJ55" s="64" t="s">
        <v>164</v>
      </c>
      <c r="AK55" s="64" t="s">
        <v>164</v>
      </c>
      <c r="AL55" s="64" t="s">
        <v>164</v>
      </c>
      <c r="AM55" s="64" t="s">
        <v>164</v>
      </c>
      <c r="AN55" s="64" t="s">
        <v>164</v>
      </c>
      <c r="AO55" s="64" t="s">
        <v>164</v>
      </c>
      <c r="AP55" s="64" t="s">
        <v>164</v>
      </c>
      <c r="AQ55" s="64"/>
      <c r="AR55" s="64" t="s">
        <v>164</v>
      </c>
      <c r="AS55" s="50"/>
      <c r="AT55" s="66"/>
      <c r="AU55" s="37"/>
      <c r="AV55" s="37"/>
      <c r="AW55" s="37"/>
      <c r="AX55" s="37"/>
    </row>
    <row r="56" spans="1:50" x14ac:dyDescent="0.25">
      <c r="A56" s="63" t="s">
        <v>267</v>
      </c>
      <c r="B56" s="50" t="s">
        <v>221</v>
      </c>
      <c r="C56" s="64" t="s">
        <v>242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50"/>
      <c r="AT56" s="66"/>
      <c r="AU56" s="37"/>
      <c r="AV56" s="37"/>
      <c r="AW56" s="37"/>
      <c r="AX56" s="37"/>
    </row>
    <row r="57" spans="1:50" x14ac:dyDescent="0.25">
      <c r="A57" s="63" t="s">
        <v>268</v>
      </c>
      <c r="B57" s="50" t="s">
        <v>224</v>
      </c>
      <c r="C57" s="64" t="s">
        <v>242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50"/>
      <c r="AT57" s="66"/>
      <c r="AU57" s="37"/>
      <c r="AV57" s="37"/>
      <c r="AW57" s="37"/>
      <c r="AX57" s="37"/>
    </row>
    <row r="58" spans="1:50" ht="30" x14ac:dyDescent="0.25">
      <c r="A58" s="63" t="s">
        <v>269</v>
      </c>
      <c r="B58" s="50" t="s">
        <v>270</v>
      </c>
      <c r="C58" s="64" t="s">
        <v>164</v>
      </c>
      <c r="D58" s="64" t="s">
        <v>164</v>
      </c>
      <c r="E58" s="64" t="s">
        <v>164</v>
      </c>
      <c r="F58" s="64" t="s">
        <v>164</v>
      </c>
      <c r="G58" s="64" t="s">
        <v>164</v>
      </c>
      <c r="H58" s="64" t="s">
        <v>164</v>
      </c>
      <c r="I58" s="64" t="s">
        <v>164</v>
      </c>
      <c r="J58" s="64" t="s">
        <v>164</v>
      </c>
      <c r="K58" s="64" t="s">
        <v>164</v>
      </c>
      <c r="L58" s="64" t="s">
        <v>164</v>
      </c>
      <c r="M58" s="64" t="s">
        <v>164</v>
      </c>
      <c r="N58" s="64" t="s">
        <v>164</v>
      </c>
      <c r="O58" s="64" t="s">
        <v>164</v>
      </c>
      <c r="P58" s="64" t="s">
        <v>164</v>
      </c>
      <c r="Q58" s="64" t="s">
        <v>164</v>
      </c>
      <c r="R58" s="64" t="s">
        <v>164</v>
      </c>
      <c r="S58" s="64" t="s">
        <v>164</v>
      </c>
      <c r="T58" s="64" t="s">
        <v>164</v>
      </c>
      <c r="U58" s="64" t="s">
        <v>164</v>
      </c>
      <c r="V58" s="64" t="s">
        <v>164</v>
      </c>
      <c r="W58" s="64" t="s">
        <v>164</v>
      </c>
      <c r="X58" s="64" t="s">
        <v>164</v>
      </c>
      <c r="Y58" s="64" t="s">
        <v>164</v>
      </c>
      <c r="Z58" s="64" t="s">
        <v>164</v>
      </c>
      <c r="AA58" s="64" t="s">
        <v>164</v>
      </c>
      <c r="AB58" s="64" t="s">
        <v>164</v>
      </c>
      <c r="AC58" s="64" t="s">
        <v>164</v>
      </c>
      <c r="AD58" s="64" t="s">
        <v>164</v>
      </c>
      <c r="AE58" s="64" t="s">
        <v>164</v>
      </c>
      <c r="AF58" s="64" t="s">
        <v>164</v>
      </c>
      <c r="AG58" s="64" t="s">
        <v>164</v>
      </c>
      <c r="AH58" s="64" t="s">
        <v>164</v>
      </c>
      <c r="AI58" s="64" t="s">
        <v>164</v>
      </c>
      <c r="AJ58" s="64" t="s">
        <v>164</v>
      </c>
      <c r="AK58" s="64" t="s">
        <v>164</v>
      </c>
      <c r="AL58" s="64" t="s">
        <v>164</v>
      </c>
      <c r="AM58" s="64" t="s">
        <v>164</v>
      </c>
      <c r="AN58" s="64" t="s">
        <v>164</v>
      </c>
      <c r="AO58" s="64" t="s">
        <v>164</v>
      </c>
      <c r="AP58" s="64" t="s">
        <v>164</v>
      </c>
      <c r="AQ58" s="64"/>
      <c r="AR58" s="64" t="s">
        <v>164</v>
      </c>
      <c r="AS58" s="50"/>
      <c r="AT58" s="66"/>
      <c r="AU58" s="37"/>
      <c r="AV58" s="37"/>
      <c r="AW58" s="37"/>
      <c r="AX58" s="37"/>
    </row>
    <row r="59" spans="1:50" x14ac:dyDescent="0.25">
      <c r="A59" s="63" t="s">
        <v>271</v>
      </c>
      <c r="B59" s="50" t="s">
        <v>221</v>
      </c>
      <c r="C59" s="64" t="s">
        <v>242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50"/>
      <c r="AT59" s="66"/>
      <c r="AU59" s="37"/>
      <c r="AV59" s="37"/>
      <c r="AW59" s="37"/>
      <c r="AX59" s="37"/>
    </row>
    <row r="60" spans="1:50" x14ac:dyDescent="0.25">
      <c r="A60" s="63" t="s">
        <v>272</v>
      </c>
      <c r="B60" s="50" t="s">
        <v>224</v>
      </c>
      <c r="C60" s="64" t="s">
        <v>242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50"/>
      <c r="AT60" s="66"/>
      <c r="AU60" s="37"/>
      <c r="AV60" s="37"/>
      <c r="AW60" s="37"/>
      <c r="AX60" s="37"/>
    </row>
    <row r="61" spans="1:50" x14ac:dyDescent="0.25">
      <c r="A61" s="63" t="s">
        <v>273</v>
      </c>
      <c r="B61" s="50" t="s">
        <v>274</v>
      </c>
      <c r="C61" s="64" t="s">
        <v>164</v>
      </c>
      <c r="D61" s="64" t="s">
        <v>164</v>
      </c>
      <c r="E61" s="64" t="s">
        <v>164</v>
      </c>
      <c r="F61" s="64" t="s">
        <v>164</v>
      </c>
      <c r="G61" s="64" t="s">
        <v>164</v>
      </c>
      <c r="H61" s="64" t="s">
        <v>164</v>
      </c>
      <c r="I61" s="64" t="s">
        <v>164</v>
      </c>
      <c r="J61" s="64" t="s">
        <v>164</v>
      </c>
      <c r="K61" s="64" t="s">
        <v>164</v>
      </c>
      <c r="L61" s="64" t="s">
        <v>164</v>
      </c>
      <c r="M61" s="64" t="s">
        <v>164</v>
      </c>
      <c r="N61" s="64" t="s">
        <v>164</v>
      </c>
      <c r="O61" s="64" t="s">
        <v>164</v>
      </c>
      <c r="P61" s="64" t="s">
        <v>164</v>
      </c>
      <c r="Q61" s="64" t="s">
        <v>164</v>
      </c>
      <c r="R61" s="64" t="s">
        <v>164</v>
      </c>
      <c r="S61" s="64" t="s">
        <v>164</v>
      </c>
      <c r="T61" s="64" t="s">
        <v>164</v>
      </c>
      <c r="U61" s="64" t="s">
        <v>164</v>
      </c>
      <c r="V61" s="64" t="s">
        <v>164</v>
      </c>
      <c r="W61" s="64" t="s">
        <v>164</v>
      </c>
      <c r="X61" s="64" t="s">
        <v>164</v>
      </c>
      <c r="Y61" s="64" t="s">
        <v>164</v>
      </c>
      <c r="Z61" s="64" t="s">
        <v>164</v>
      </c>
      <c r="AA61" s="64" t="s">
        <v>164</v>
      </c>
      <c r="AB61" s="64" t="s">
        <v>164</v>
      </c>
      <c r="AC61" s="64" t="s">
        <v>164</v>
      </c>
      <c r="AD61" s="64" t="s">
        <v>164</v>
      </c>
      <c r="AE61" s="64" t="s">
        <v>164</v>
      </c>
      <c r="AF61" s="64" t="s">
        <v>164</v>
      </c>
      <c r="AG61" s="64" t="s">
        <v>164</v>
      </c>
      <c r="AH61" s="64" t="s">
        <v>164</v>
      </c>
      <c r="AI61" s="64" t="s">
        <v>164</v>
      </c>
      <c r="AJ61" s="64" t="s">
        <v>164</v>
      </c>
      <c r="AK61" s="64" t="s">
        <v>164</v>
      </c>
      <c r="AL61" s="64" t="s">
        <v>164</v>
      </c>
      <c r="AM61" s="64" t="s">
        <v>164</v>
      </c>
      <c r="AN61" s="64" t="s">
        <v>164</v>
      </c>
      <c r="AO61" s="64" t="s">
        <v>164</v>
      </c>
      <c r="AP61" s="64" t="s">
        <v>164</v>
      </c>
      <c r="AQ61" s="64"/>
      <c r="AR61" s="64" t="s">
        <v>164</v>
      </c>
      <c r="AS61" s="50"/>
      <c r="AT61" s="66"/>
      <c r="AU61" s="37"/>
      <c r="AV61" s="37"/>
      <c r="AW61" s="37"/>
      <c r="AX61" s="37"/>
    </row>
    <row r="62" spans="1:50" ht="42.75" customHeight="1" x14ac:dyDescent="0.25">
      <c r="A62" s="63" t="s">
        <v>275</v>
      </c>
      <c r="B62" s="50" t="s">
        <v>221</v>
      </c>
      <c r="C62" s="64" t="s">
        <v>276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50"/>
      <c r="AT62" s="66"/>
      <c r="AU62" s="37"/>
      <c r="AV62" s="37"/>
      <c r="AW62" s="37"/>
      <c r="AX62" s="37"/>
    </row>
    <row r="63" spans="1:50" ht="42.75" customHeight="1" x14ac:dyDescent="0.25">
      <c r="A63" s="63" t="s">
        <v>277</v>
      </c>
      <c r="B63" s="50" t="s">
        <v>224</v>
      </c>
      <c r="C63" s="64" t="s">
        <v>276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50"/>
      <c r="AT63" s="66"/>
      <c r="AU63" s="37"/>
      <c r="AV63" s="37"/>
      <c r="AW63" s="37"/>
      <c r="AX63" s="37"/>
    </row>
    <row r="64" spans="1:50" ht="30" x14ac:dyDescent="0.25">
      <c r="A64" s="63" t="s">
        <v>278</v>
      </c>
      <c r="B64" s="50" t="s">
        <v>279</v>
      </c>
      <c r="C64" s="64" t="s">
        <v>164</v>
      </c>
      <c r="D64" s="64" t="s">
        <v>164</v>
      </c>
      <c r="E64" s="64" t="s">
        <v>164</v>
      </c>
      <c r="F64" s="64" t="s">
        <v>164</v>
      </c>
      <c r="G64" s="64" t="s">
        <v>164</v>
      </c>
      <c r="H64" s="64" t="s">
        <v>164</v>
      </c>
      <c r="I64" s="64" t="s">
        <v>164</v>
      </c>
      <c r="J64" s="64" t="s">
        <v>164</v>
      </c>
      <c r="K64" s="64" t="s">
        <v>164</v>
      </c>
      <c r="L64" s="64" t="s">
        <v>164</v>
      </c>
      <c r="M64" s="64" t="s">
        <v>164</v>
      </c>
      <c r="N64" s="64" t="s">
        <v>164</v>
      </c>
      <c r="O64" s="64" t="s">
        <v>164</v>
      </c>
      <c r="P64" s="64" t="s">
        <v>164</v>
      </c>
      <c r="Q64" s="64" t="s">
        <v>164</v>
      </c>
      <c r="R64" s="64" t="s">
        <v>164</v>
      </c>
      <c r="S64" s="64" t="s">
        <v>164</v>
      </c>
      <c r="T64" s="64" t="s">
        <v>164</v>
      </c>
      <c r="U64" s="64" t="s">
        <v>164</v>
      </c>
      <c r="V64" s="64" t="s">
        <v>164</v>
      </c>
      <c r="W64" s="64" t="s">
        <v>164</v>
      </c>
      <c r="X64" s="64" t="s">
        <v>164</v>
      </c>
      <c r="Y64" s="64" t="s">
        <v>164</v>
      </c>
      <c r="Z64" s="64" t="s">
        <v>164</v>
      </c>
      <c r="AA64" s="64" t="s">
        <v>164</v>
      </c>
      <c r="AB64" s="64" t="s">
        <v>164</v>
      </c>
      <c r="AC64" s="64" t="s">
        <v>164</v>
      </c>
      <c r="AD64" s="64" t="s">
        <v>164</v>
      </c>
      <c r="AE64" s="64" t="s">
        <v>164</v>
      </c>
      <c r="AF64" s="64" t="s">
        <v>164</v>
      </c>
      <c r="AG64" s="64" t="s">
        <v>164</v>
      </c>
      <c r="AH64" s="64" t="s">
        <v>164</v>
      </c>
      <c r="AI64" s="64" t="s">
        <v>164</v>
      </c>
      <c r="AJ64" s="64" t="s">
        <v>164</v>
      </c>
      <c r="AK64" s="64" t="s">
        <v>164</v>
      </c>
      <c r="AL64" s="64" t="s">
        <v>164</v>
      </c>
      <c r="AM64" s="64" t="s">
        <v>164</v>
      </c>
      <c r="AN64" s="64" t="s">
        <v>164</v>
      </c>
      <c r="AO64" s="64" t="s">
        <v>164</v>
      </c>
      <c r="AP64" s="64" t="s">
        <v>164</v>
      </c>
      <c r="AQ64" s="64"/>
      <c r="AR64" s="64" t="s">
        <v>164</v>
      </c>
      <c r="AS64" s="50"/>
      <c r="AT64" s="66"/>
      <c r="AU64" s="37"/>
      <c r="AV64" s="37"/>
      <c r="AW64" s="37"/>
      <c r="AX64" s="37"/>
    </row>
    <row r="65" spans="1:50" ht="30" customHeight="1" x14ac:dyDescent="0.25">
      <c r="A65" s="63" t="s">
        <v>280</v>
      </c>
      <c r="B65" s="50" t="s">
        <v>221</v>
      </c>
      <c r="C65" s="64" t="s">
        <v>281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50"/>
      <c r="AT65" s="66"/>
      <c r="AU65" s="37"/>
      <c r="AV65" s="37"/>
      <c r="AW65" s="37"/>
      <c r="AX65" s="37"/>
    </row>
    <row r="66" spans="1:50" ht="30.75" customHeight="1" x14ac:dyDescent="0.25">
      <c r="A66" s="63" t="s">
        <v>282</v>
      </c>
      <c r="B66" s="50" t="s">
        <v>224</v>
      </c>
      <c r="C66" s="64" t="s">
        <v>281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50"/>
      <c r="AT66" s="66"/>
      <c r="AU66" s="37"/>
      <c r="AV66" s="37"/>
      <c r="AW66" s="37"/>
      <c r="AX66" s="37"/>
    </row>
    <row r="67" spans="1:50" ht="30.75" customHeight="1" x14ac:dyDescent="0.25">
      <c r="A67" s="63" t="s">
        <v>283</v>
      </c>
      <c r="B67" s="50" t="s">
        <v>284</v>
      </c>
      <c r="C67" s="64" t="s">
        <v>164</v>
      </c>
      <c r="D67" s="64" t="s">
        <v>164</v>
      </c>
      <c r="E67" s="64" t="s">
        <v>164</v>
      </c>
      <c r="F67" s="64" t="s">
        <v>164</v>
      </c>
      <c r="G67" s="64" t="s">
        <v>164</v>
      </c>
      <c r="H67" s="64" t="s">
        <v>164</v>
      </c>
      <c r="I67" s="64" t="s">
        <v>164</v>
      </c>
      <c r="J67" s="64" t="s">
        <v>164</v>
      </c>
      <c r="K67" s="64" t="s">
        <v>164</v>
      </c>
      <c r="L67" s="64" t="s">
        <v>164</v>
      </c>
      <c r="M67" s="64" t="s">
        <v>164</v>
      </c>
      <c r="N67" s="64" t="s">
        <v>164</v>
      </c>
      <c r="O67" s="64" t="s">
        <v>164</v>
      </c>
      <c r="P67" s="64" t="s">
        <v>164</v>
      </c>
      <c r="Q67" s="64" t="s">
        <v>164</v>
      </c>
      <c r="R67" s="64" t="s">
        <v>164</v>
      </c>
      <c r="S67" s="64" t="s">
        <v>164</v>
      </c>
      <c r="T67" s="64" t="s">
        <v>164</v>
      </c>
      <c r="U67" s="64" t="s">
        <v>164</v>
      </c>
      <c r="V67" s="64" t="s">
        <v>164</v>
      </c>
      <c r="W67" s="64" t="s">
        <v>164</v>
      </c>
      <c r="X67" s="64" t="s">
        <v>164</v>
      </c>
      <c r="Y67" s="64" t="s">
        <v>164</v>
      </c>
      <c r="Z67" s="64" t="s">
        <v>164</v>
      </c>
      <c r="AA67" s="64" t="s">
        <v>164</v>
      </c>
      <c r="AB67" s="64" t="s">
        <v>164</v>
      </c>
      <c r="AC67" s="64" t="s">
        <v>164</v>
      </c>
      <c r="AD67" s="64" t="s">
        <v>164</v>
      </c>
      <c r="AE67" s="64" t="s">
        <v>164</v>
      </c>
      <c r="AF67" s="64" t="s">
        <v>164</v>
      </c>
      <c r="AG67" s="64" t="s">
        <v>164</v>
      </c>
      <c r="AH67" s="64" t="s">
        <v>164</v>
      </c>
      <c r="AI67" s="64" t="s">
        <v>164</v>
      </c>
      <c r="AJ67" s="64" t="s">
        <v>164</v>
      </c>
      <c r="AK67" s="64" t="s">
        <v>164</v>
      </c>
      <c r="AL67" s="64" t="s">
        <v>164</v>
      </c>
      <c r="AM67" s="64" t="s">
        <v>164</v>
      </c>
      <c r="AN67" s="64" t="s">
        <v>164</v>
      </c>
      <c r="AO67" s="64" t="s">
        <v>164</v>
      </c>
      <c r="AP67" s="64" t="s">
        <v>164</v>
      </c>
      <c r="AQ67" s="64"/>
      <c r="AR67" s="64" t="s">
        <v>164</v>
      </c>
      <c r="AS67" s="50"/>
      <c r="AT67" s="66"/>
      <c r="AU67" s="37"/>
      <c r="AV67" s="37"/>
      <c r="AW67" s="37"/>
      <c r="AX67" s="37"/>
    </row>
    <row r="68" spans="1:50" ht="30.75" customHeight="1" x14ac:dyDescent="0.25">
      <c r="A68" s="63" t="s">
        <v>285</v>
      </c>
      <c r="B68" s="50" t="s">
        <v>221</v>
      </c>
      <c r="C68" s="64" t="s">
        <v>281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50"/>
      <c r="AT68" s="66"/>
      <c r="AU68" s="37"/>
      <c r="AV68" s="37"/>
      <c r="AW68" s="37"/>
      <c r="AX68" s="37"/>
    </row>
    <row r="69" spans="1:50" ht="30.75" customHeight="1" x14ac:dyDescent="0.25">
      <c r="A69" s="63" t="s">
        <v>286</v>
      </c>
      <c r="B69" s="50" t="s">
        <v>224</v>
      </c>
      <c r="C69" s="64" t="s">
        <v>281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50"/>
      <c r="AT69" s="66"/>
      <c r="AU69" s="37"/>
      <c r="AV69" s="37"/>
      <c r="AW69" s="37"/>
      <c r="AX69" s="37"/>
    </row>
    <row r="70" spans="1:50" ht="30.75" customHeight="1" x14ac:dyDescent="0.25">
      <c r="A70" s="63" t="s">
        <v>287</v>
      </c>
      <c r="B70" s="50" t="s">
        <v>288</v>
      </c>
      <c r="C70" s="64" t="s">
        <v>164</v>
      </c>
      <c r="D70" s="64" t="s">
        <v>164</v>
      </c>
      <c r="E70" s="64" t="s">
        <v>164</v>
      </c>
      <c r="F70" s="64" t="s">
        <v>164</v>
      </c>
      <c r="G70" s="64" t="s">
        <v>164</v>
      </c>
      <c r="H70" s="64" t="s">
        <v>164</v>
      </c>
      <c r="I70" s="64" t="s">
        <v>164</v>
      </c>
      <c r="J70" s="64" t="s">
        <v>164</v>
      </c>
      <c r="K70" s="64" t="s">
        <v>164</v>
      </c>
      <c r="L70" s="64" t="s">
        <v>164</v>
      </c>
      <c r="M70" s="64" t="s">
        <v>164</v>
      </c>
      <c r="N70" s="64" t="s">
        <v>164</v>
      </c>
      <c r="O70" s="64" t="s">
        <v>164</v>
      </c>
      <c r="P70" s="64" t="s">
        <v>164</v>
      </c>
      <c r="Q70" s="64" t="s">
        <v>164</v>
      </c>
      <c r="R70" s="64" t="s">
        <v>164</v>
      </c>
      <c r="S70" s="64" t="s">
        <v>164</v>
      </c>
      <c r="T70" s="64" t="s">
        <v>164</v>
      </c>
      <c r="U70" s="64" t="s">
        <v>164</v>
      </c>
      <c r="V70" s="64" t="s">
        <v>164</v>
      </c>
      <c r="W70" s="64" t="s">
        <v>164</v>
      </c>
      <c r="X70" s="64" t="s">
        <v>164</v>
      </c>
      <c r="Y70" s="64" t="s">
        <v>164</v>
      </c>
      <c r="Z70" s="64" t="s">
        <v>164</v>
      </c>
      <c r="AA70" s="64" t="s">
        <v>164</v>
      </c>
      <c r="AB70" s="64" t="s">
        <v>164</v>
      </c>
      <c r="AC70" s="64" t="s">
        <v>164</v>
      </c>
      <c r="AD70" s="64" t="s">
        <v>164</v>
      </c>
      <c r="AE70" s="64" t="s">
        <v>164</v>
      </c>
      <c r="AF70" s="64" t="s">
        <v>164</v>
      </c>
      <c r="AG70" s="64" t="s">
        <v>164</v>
      </c>
      <c r="AH70" s="64" t="s">
        <v>164</v>
      </c>
      <c r="AI70" s="64" t="s">
        <v>164</v>
      </c>
      <c r="AJ70" s="64" t="s">
        <v>164</v>
      </c>
      <c r="AK70" s="64" t="s">
        <v>164</v>
      </c>
      <c r="AL70" s="64" t="s">
        <v>164</v>
      </c>
      <c r="AM70" s="64" t="s">
        <v>164</v>
      </c>
      <c r="AN70" s="64" t="s">
        <v>164</v>
      </c>
      <c r="AO70" s="64" t="s">
        <v>164</v>
      </c>
      <c r="AP70" s="64" t="s">
        <v>164</v>
      </c>
      <c r="AQ70" s="64"/>
      <c r="AR70" s="64" t="s">
        <v>164</v>
      </c>
      <c r="AS70" s="50"/>
      <c r="AT70" s="66"/>
      <c r="AU70" s="37"/>
      <c r="AV70" s="37"/>
      <c r="AW70" s="37"/>
      <c r="AX70" s="37"/>
    </row>
    <row r="71" spans="1:50" ht="30.75" customHeight="1" x14ac:dyDescent="0.25">
      <c r="A71" s="63" t="s">
        <v>289</v>
      </c>
      <c r="B71" s="50" t="s">
        <v>221</v>
      </c>
      <c r="C71" s="64" t="s">
        <v>290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50" t="s">
        <v>291</v>
      </c>
      <c r="AT71" s="66"/>
      <c r="AU71" s="37"/>
      <c r="AV71" s="37"/>
      <c r="AW71" s="37"/>
      <c r="AX71" s="37"/>
    </row>
    <row r="72" spans="1:50" ht="30.75" customHeight="1" x14ac:dyDescent="0.25">
      <c r="A72" s="63" t="s">
        <v>292</v>
      </c>
      <c r="B72" s="50" t="s">
        <v>224</v>
      </c>
      <c r="C72" s="64" t="s">
        <v>290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50" t="s">
        <v>293</v>
      </c>
      <c r="AT72" s="66"/>
      <c r="AU72" s="37"/>
      <c r="AV72" s="37"/>
      <c r="AW72" s="37"/>
      <c r="AX72" s="37"/>
    </row>
    <row r="73" spans="1:50" ht="30.75" customHeight="1" x14ac:dyDescent="0.25">
      <c r="A73" s="63" t="s">
        <v>294</v>
      </c>
      <c r="B73" s="50" t="s">
        <v>295</v>
      </c>
      <c r="C73" s="64" t="s">
        <v>164</v>
      </c>
      <c r="D73" s="64" t="s">
        <v>164</v>
      </c>
      <c r="E73" s="64" t="s">
        <v>164</v>
      </c>
      <c r="F73" s="64" t="s">
        <v>164</v>
      </c>
      <c r="G73" s="64" t="s">
        <v>164</v>
      </c>
      <c r="H73" s="64" t="s">
        <v>164</v>
      </c>
      <c r="I73" s="64" t="s">
        <v>164</v>
      </c>
      <c r="J73" s="64" t="s">
        <v>164</v>
      </c>
      <c r="K73" s="64" t="s">
        <v>164</v>
      </c>
      <c r="L73" s="64" t="s">
        <v>164</v>
      </c>
      <c r="M73" s="64" t="s">
        <v>164</v>
      </c>
      <c r="N73" s="64" t="s">
        <v>164</v>
      </c>
      <c r="O73" s="64" t="s">
        <v>164</v>
      </c>
      <c r="P73" s="64" t="s">
        <v>164</v>
      </c>
      <c r="Q73" s="64" t="s">
        <v>164</v>
      </c>
      <c r="R73" s="64" t="s">
        <v>164</v>
      </c>
      <c r="S73" s="64" t="s">
        <v>164</v>
      </c>
      <c r="T73" s="64" t="s">
        <v>164</v>
      </c>
      <c r="U73" s="64" t="s">
        <v>164</v>
      </c>
      <c r="V73" s="64" t="s">
        <v>164</v>
      </c>
      <c r="W73" s="64" t="s">
        <v>164</v>
      </c>
      <c r="X73" s="64" t="s">
        <v>164</v>
      </c>
      <c r="Y73" s="64" t="s">
        <v>164</v>
      </c>
      <c r="Z73" s="64" t="s">
        <v>164</v>
      </c>
      <c r="AA73" s="64" t="s">
        <v>164</v>
      </c>
      <c r="AB73" s="64" t="s">
        <v>164</v>
      </c>
      <c r="AC73" s="64" t="s">
        <v>164</v>
      </c>
      <c r="AD73" s="64" t="s">
        <v>164</v>
      </c>
      <c r="AE73" s="64" t="s">
        <v>164</v>
      </c>
      <c r="AF73" s="64" t="s">
        <v>164</v>
      </c>
      <c r="AG73" s="64" t="s">
        <v>164</v>
      </c>
      <c r="AH73" s="64" t="s">
        <v>164</v>
      </c>
      <c r="AI73" s="64" t="s">
        <v>164</v>
      </c>
      <c r="AJ73" s="64" t="s">
        <v>164</v>
      </c>
      <c r="AK73" s="64" t="s">
        <v>164</v>
      </c>
      <c r="AL73" s="64" t="s">
        <v>164</v>
      </c>
      <c r="AM73" s="64" t="s">
        <v>164</v>
      </c>
      <c r="AN73" s="64" t="s">
        <v>164</v>
      </c>
      <c r="AO73" s="64" t="s">
        <v>164</v>
      </c>
      <c r="AP73" s="64" t="s">
        <v>164</v>
      </c>
      <c r="AQ73" s="64"/>
      <c r="AR73" s="64" t="s">
        <v>164</v>
      </c>
      <c r="AS73" s="50"/>
      <c r="AT73" s="66"/>
      <c r="AU73" s="37"/>
      <c r="AV73" s="37"/>
      <c r="AW73" s="37"/>
      <c r="AX73" s="37"/>
    </row>
    <row r="74" spans="1:50" ht="30" x14ac:dyDescent="0.25">
      <c r="A74" s="63" t="s">
        <v>296</v>
      </c>
      <c r="B74" s="50" t="s">
        <v>221</v>
      </c>
      <c r="C74" s="64" t="s">
        <v>297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50" t="s">
        <v>298</v>
      </c>
      <c r="AT74" s="66"/>
      <c r="AU74" s="37"/>
      <c r="AV74" s="37"/>
      <c r="AW74" s="37"/>
      <c r="AX74" s="37"/>
    </row>
    <row r="75" spans="1:50" ht="30" x14ac:dyDescent="0.25">
      <c r="A75" s="63" t="s">
        <v>299</v>
      </c>
      <c r="B75" s="50" t="s">
        <v>224</v>
      </c>
      <c r="C75" s="64" t="s">
        <v>297</v>
      </c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50" t="s">
        <v>300</v>
      </c>
      <c r="AT75" s="66"/>
      <c r="AU75" s="37"/>
      <c r="AV75" s="37"/>
      <c r="AW75" s="37"/>
      <c r="AX75" s="37"/>
    </row>
    <row r="76" spans="1:50" ht="45" x14ac:dyDescent="0.25">
      <c r="A76" s="63" t="s">
        <v>301</v>
      </c>
      <c r="B76" s="50" t="s">
        <v>302</v>
      </c>
      <c r="C76" s="64" t="s">
        <v>164</v>
      </c>
      <c r="D76" s="64" t="s">
        <v>164</v>
      </c>
      <c r="E76" s="64" t="s">
        <v>164</v>
      </c>
      <c r="F76" s="64" t="s">
        <v>164</v>
      </c>
      <c r="G76" s="64" t="s">
        <v>164</v>
      </c>
      <c r="H76" s="64" t="s">
        <v>164</v>
      </c>
      <c r="I76" s="64" t="s">
        <v>164</v>
      </c>
      <c r="J76" s="64" t="s">
        <v>164</v>
      </c>
      <c r="K76" s="64" t="s">
        <v>164</v>
      </c>
      <c r="L76" s="64" t="s">
        <v>164</v>
      </c>
      <c r="M76" s="64" t="s">
        <v>164</v>
      </c>
      <c r="N76" s="64" t="s">
        <v>164</v>
      </c>
      <c r="O76" s="64" t="s">
        <v>164</v>
      </c>
      <c r="P76" s="64" t="s">
        <v>164</v>
      </c>
      <c r="Q76" s="64" t="s">
        <v>164</v>
      </c>
      <c r="R76" s="64" t="s">
        <v>164</v>
      </c>
      <c r="S76" s="64" t="s">
        <v>164</v>
      </c>
      <c r="T76" s="64" t="s">
        <v>164</v>
      </c>
      <c r="U76" s="64" t="s">
        <v>164</v>
      </c>
      <c r="V76" s="64" t="s">
        <v>164</v>
      </c>
      <c r="W76" s="64" t="s">
        <v>164</v>
      </c>
      <c r="X76" s="64" t="s">
        <v>164</v>
      </c>
      <c r="Y76" s="64" t="s">
        <v>164</v>
      </c>
      <c r="Z76" s="64" t="s">
        <v>164</v>
      </c>
      <c r="AA76" s="64" t="s">
        <v>164</v>
      </c>
      <c r="AB76" s="64" t="s">
        <v>164</v>
      </c>
      <c r="AC76" s="64" t="s">
        <v>164</v>
      </c>
      <c r="AD76" s="64" t="s">
        <v>164</v>
      </c>
      <c r="AE76" s="64" t="s">
        <v>164</v>
      </c>
      <c r="AF76" s="64" t="s">
        <v>164</v>
      </c>
      <c r="AG76" s="64" t="s">
        <v>164</v>
      </c>
      <c r="AH76" s="64" t="s">
        <v>164</v>
      </c>
      <c r="AI76" s="64" t="s">
        <v>164</v>
      </c>
      <c r="AJ76" s="64" t="s">
        <v>164</v>
      </c>
      <c r="AK76" s="64" t="s">
        <v>164</v>
      </c>
      <c r="AL76" s="64" t="s">
        <v>164</v>
      </c>
      <c r="AM76" s="64" t="s">
        <v>164</v>
      </c>
      <c r="AN76" s="64" t="s">
        <v>164</v>
      </c>
      <c r="AO76" s="64" t="s">
        <v>164</v>
      </c>
      <c r="AP76" s="64" t="s">
        <v>164</v>
      </c>
      <c r="AQ76" s="64"/>
      <c r="AR76" s="64" t="s">
        <v>164</v>
      </c>
      <c r="AS76" s="50" t="s">
        <v>303</v>
      </c>
      <c r="AT76" s="66"/>
      <c r="AU76" s="37"/>
      <c r="AV76" s="37"/>
      <c r="AW76" s="37"/>
      <c r="AX76" s="37"/>
    </row>
    <row r="77" spans="1:50" ht="90" x14ac:dyDescent="0.25">
      <c r="A77" s="63" t="s">
        <v>304</v>
      </c>
      <c r="B77" s="50" t="s">
        <v>221</v>
      </c>
      <c r="C77" s="64" t="s">
        <v>305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50" t="s">
        <v>306</v>
      </c>
      <c r="AT77" s="66"/>
      <c r="AU77" s="37"/>
      <c r="AV77" s="37"/>
      <c r="AW77" s="37"/>
      <c r="AX77" s="37"/>
    </row>
    <row r="78" spans="1:50" ht="90" x14ac:dyDescent="0.25">
      <c r="A78" s="63" t="s">
        <v>307</v>
      </c>
      <c r="B78" s="50" t="s">
        <v>224</v>
      </c>
      <c r="C78" s="64" t="s">
        <v>305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50" t="s">
        <v>308</v>
      </c>
      <c r="AT78" s="66"/>
      <c r="AU78" s="37"/>
      <c r="AV78" s="37"/>
      <c r="AW78" s="37"/>
      <c r="AX78" s="37"/>
    </row>
    <row r="79" spans="1:50" ht="30" x14ac:dyDescent="0.25">
      <c r="A79" s="46" t="s">
        <v>309</v>
      </c>
      <c r="B79" s="52" t="s">
        <v>310</v>
      </c>
      <c r="C79" s="48" t="s">
        <v>164</v>
      </c>
      <c r="D79" s="48" t="s">
        <v>164</v>
      </c>
      <c r="E79" s="48" t="s">
        <v>164</v>
      </c>
      <c r="F79" s="48" t="s">
        <v>164</v>
      </c>
      <c r="G79" s="48" t="s">
        <v>164</v>
      </c>
      <c r="H79" s="48" t="s">
        <v>164</v>
      </c>
      <c r="I79" s="48" t="s">
        <v>164</v>
      </c>
      <c r="J79" s="48" t="s">
        <v>164</v>
      </c>
      <c r="K79" s="48" t="s">
        <v>164</v>
      </c>
      <c r="L79" s="48" t="s">
        <v>164</v>
      </c>
      <c r="M79" s="48" t="s">
        <v>164</v>
      </c>
      <c r="N79" s="48" t="s">
        <v>164</v>
      </c>
      <c r="O79" s="48" t="s">
        <v>164</v>
      </c>
      <c r="P79" s="48" t="s">
        <v>164</v>
      </c>
      <c r="Q79" s="48" t="s">
        <v>164</v>
      </c>
      <c r="R79" s="48" t="s">
        <v>164</v>
      </c>
      <c r="S79" s="48" t="s">
        <v>164</v>
      </c>
      <c r="T79" s="48" t="s">
        <v>164</v>
      </c>
      <c r="U79" s="48" t="s">
        <v>164</v>
      </c>
      <c r="V79" s="48" t="s">
        <v>164</v>
      </c>
      <c r="W79" s="48" t="s">
        <v>164</v>
      </c>
      <c r="X79" s="48" t="s">
        <v>164</v>
      </c>
      <c r="Y79" s="48" t="s">
        <v>164</v>
      </c>
      <c r="Z79" s="48" t="s">
        <v>164</v>
      </c>
      <c r="AA79" s="48" t="s">
        <v>164</v>
      </c>
      <c r="AB79" s="48" t="s">
        <v>164</v>
      </c>
      <c r="AC79" s="48" t="s">
        <v>164</v>
      </c>
      <c r="AD79" s="48" t="s">
        <v>164</v>
      </c>
      <c r="AE79" s="48" t="s">
        <v>164</v>
      </c>
      <c r="AF79" s="48" t="s">
        <v>164</v>
      </c>
      <c r="AG79" s="48" t="s">
        <v>164</v>
      </c>
      <c r="AH79" s="48" t="s">
        <v>164</v>
      </c>
      <c r="AI79" s="48" t="s">
        <v>164</v>
      </c>
      <c r="AJ79" s="48" t="s">
        <v>164</v>
      </c>
      <c r="AK79" s="48" t="s">
        <v>164</v>
      </c>
      <c r="AL79" s="48" t="s">
        <v>164</v>
      </c>
      <c r="AM79" s="48" t="s">
        <v>164</v>
      </c>
      <c r="AN79" s="48" t="s">
        <v>164</v>
      </c>
      <c r="AO79" s="48" t="s">
        <v>164</v>
      </c>
      <c r="AP79" s="48" t="s">
        <v>164</v>
      </c>
      <c r="AQ79" s="48"/>
      <c r="AR79" s="48" t="s">
        <v>164</v>
      </c>
      <c r="AS79" s="50"/>
      <c r="AT79" s="66"/>
      <c r="AU79" s="37"/>
      <c r="AV79" s="37"/>
      <c r="AW79" s="37"/>
      <c r="AX79" s="37"/>
    </row>
    <row r="80" spans="1:50" ht="48" x14ac:dyDescent="0.25">
      <c r="A80" s="46" t="s">
        <v>311</v>
      </c>
      <c r="B80" s="52" t="s">
        <v>388</v>
      </c>
      <c r="C80" s="48" t="s">
        <v>203</v>
      </c>
      <c r="D80" s="54">
        <f>D85</f>
        <v>0</v>
      </c>
      <c r="E80" s="54">
        <f t="shared" ref="E80:AR84" si="5">E85</f>
        <v>0</v>
      </c>
      <c r="F80" s="54">
        <f t="shared" si="5"/>
        <v>0</v>
      </c>
      <c r="G80" s="54">
        <f t="shared" si="5"/>
        <v>0</v>
      </c>
      <c r="H80" s="54">
        <f t="shared" si="5"/>
        <v>0</v>
      </c>
      <c r="I80" s="54">
        <f t="shared" si="5"/>
        <v>0</v>
      </c>
      <c r="J80" s="54">
        <f t="shared" si="5"/>
        <v>0</v>
      </c>
      <c r="K80" s="54">
        <f t="shared" si="5"/>
        <v>0</v>
      </c>
      <c r="L80" s="54">
        <f t="shared" si="5"/>
        <v>0</v>
      </c>
      <c r="M80" s="54">
        <f t="shared" si="5"/>
        <v>0</v>
      </c>
      <c r="N80" s="54">
        <f t="shared" si="5"/>
        <v>0</v>
      </c>
      <c r="O80" s="54">
        <f t="shared" si="5"/>
        <v>0</v>
      </c>
      <c r="P80" s="54">
        <f t="shared" si="5"/>
        <v>0</v>
      </c>
      <c r="Q80" s="54">
        <f t="shared" si="5"/>
        <v>0</v>
      </c>
      <c r="R80" s="54">
        <f t="shared" si="5"/>
        <v>0</v>
      </c>
      <c r="S80" s="54">
        <f t="shared" si="5"/>
        <v>0</v>
      </c>
      <c r="T80" s="54">
        <f t="shared" si="5"/>
        <v>0</v>
      </c>
      <c r="U80" s="54">
        <f t="shared" si="5"/>
        <v>0</v>
      </c>
      <c r="V80" s="54">
        <f t="shared" si="5"/>
        <v>0</v>
      </c>
      <c r="W80" s="54">
        <f t="shared" si="5"/>
        <v>0</v>
      </c>
      <c r="X80" s="54">
        <f t="shared" si="5"/>
        <v>0</v>
      </c>
      <c r="Y80" s="54">
        <f t="shared" si="5"/>
        <v>0</v>
      </c>
      <c r="Z80" s="54">
        <f t="shared" si="5"/>
        <v>0</v>
      </c>
      <c r="AA80" s="54">
        <f t="shared" si="5"/>
        <v>0</v>
      </c>
      <c r="AB80" s="54">
        <f t="shared" si="5"/>
        <v>0</v>
      </c>
      <c r="AC80" s="54">
        <f t="shared" si="5"/>
        <v>0</v>
      </c>
      <c r="AD80" s="54">
        <f t="shared" si="5"/>
        <v>0</v>
      </c>
      <c r="AE80" s="54">
        <f t="shared" si="5"/>
        <v>0</v>
      </c>
      <c r="AF80" s="54">
        <f t="shared" si="5"/>
        <v>0</v>
      </c>
      <c r="AG80" s="54">
        <f t="shared" si="5"/>
        <v>0</v>
      </c>
      <c r="AH80" s="54">
        <f t="shared" si="5"/>
        <v>0</v>
      </c>
      <c r="AI80" s="54">
        <f t="shared" si="5"/>
        <v>0</v>
      </c>
      <c r="AJ80" s="54">
        <f t="shared" si="5"/>
        <v>0</v>
      </c>
      <c r="AK80" s="54">
        <f t="shared" si="5"/>
        <v>0</v>
      </c>
      <c r="AL80" s="54">
        <f t="shared" si="5"/>
        <v>0</v>
      </c>
      <c r="AM80" s="54">
        <f t="shared" si="5"/>
        <v>0</v>
      </c>
      <c r="AN80" s="54">
        <f t="shared" si="5"/>
        <v>0</v>
      </c>
      <c r="AO80" s="54">
        <f t="shared" si="5"/>
        <v>0</v>
      </c>
      <c r="AP80" s="54">
        <f t="shared" si="5"/>
        <v>0</v>
      </c>
      <c r="AQ80" s="54"/>
      <c r="AR80" s="54">
        <f t="shared" si="5"/>
        <v>0</v>
      </c>
      <c r="AS80" s="50" t="s">
        <v>313</v>
      </c>
      <c r="AT80" s="66"/>
      <c r="AU80" s="37"/>
      <c r="AV80" s="37"/>
      <c r="AW80" s="37"/>
      <c r="AX80" s="37"/>
    </row>
    <row r="81" spans="1:50" ht="35.25" customHeight="1" x14ac:dyDescent="0.25">
      <c r="A81" s="67" t="s">
        <v>314</v>
      </c>
      <c r="B81" s="52" t="s">
        <v>315</v>
      </c>
      <c r="C81" s="48" t="s">
        <v>203</v>
      </c>
      <c r="D81" s="54">
        <f t="shared" ref="D81:H84" si="6">D86</f>
        <v>0</v>
      </c>
      <c r="E81" s="54">
        <f t="shared" si="6"/>
        <v>0</v>
      </c>
      <c r="F81" s="54">
        <f t="shared" si="6"/>
        <v>0</v>
      </c>
      <c r="G81" s="54">
        <f t="shared" si="5"/>
        <v>0</v>
      </c>
      <c r="H81" s="54">
        <f t="shared" si="6"/>
        <v>0</v>
      </c>
      <c r="I81" s="54">
        <f t="shared" si="5"/>
        <v>0</v>
      </c>
      <c r="J81" s="54">
        <f t="shared" si="5"/>
        <v>0</v>
      </c>
      <c r="K81" s="54">
        <f t="shared" si="5"/>
        <v>0</v>
      </c>
      <c r="L81" s="54">
        <f t="shared" si="5"/>
        <v>0</v>
      </c>
      <c r="M81" s="54">
        <f t="shared" si="5"/>
        <v>0</v>
      </c>
      <c r="N81" s="54">
        <f t="shared" si="5"/>
        <v>0</v>
      </c>
      <c r="O81" s="54">
        <f t="shared" si="5"/>
        <v>0</v>
      </c>
      <c r="P81" s="54">
        <f t="shared" si="5"/>
        <v>0</v>
      </c>
      <c r="Q81" s="54">
        <f t="shared" si="5"/>
        <v>0</v>
      </c>
      <c r="R81" s="54">
        <f t="shared" si="5"/>
        <v>0</v>
      </c>
      <c r="S81" s="54">
        <f t="shared" si="5"/>
        <v>0</v>
      </c>
      <c r="T81" s="54">
        <f t="shared" si="5"/>
        <v>0</v>
      </c>
      <c r="U81" s="54">
        <f t="shared" si="5"/>
        <v>0</v>
      </c>
      <c r="V81" s="54">
        <f t="shared" si="5"/>
        <v>0</v>
      </c>
      <c r="W81" s="54">
        <f t="shared" si="5"/>
        <v>0</v>
      </c>
      <c r="X81" s="54">
        <f t="shared" si="5"/>
        <v>0</v>
      </c>
      <c r="Y81" s="54">
        <f t="shared" si="5"/>
        <v>0</v>
      </c>
      <c r="Z81" s="54">
        <f t="shared" si="5"/>
        <v>0</v>
      </c>
      <c r="AA81" s="54">
        <f t="shared" si="5"/>
        <v>0</v>
      </c>
      <c r="AB81" s="54">
        <f t="shared" si="5"/>
        <v>0</v>
      </c>
      <c r="AC81" s="54">
        <f t="shared" si="5"/>
        <v>0</v>
      </c>
      <c r="AD81" s="54">
        <f t="shared" si="5"/>
        <v>0</v>
      </c>
      <c r="AE81" s="54">
        <f t="shared" si="5"/>
        <v>0</v>
      </c>
      <c r="AF81" s="54">
        <f t="shared" si="5"/>
        <v>0</v>
      </c>
      <c r="AG81" s="54">
        <f t="shared" si="5"/>
        <v>0</v>
      </c>
      <c r="AH81" s="54">
        <f t="shared" si="5"/>
        <v>0</v>
      </c>
      <c r="AI81" s="54">
        <f t="shared" si="5"/>
        <v>0</v>
      </c>
      <c r="AJ81" s="54">
        <f t="shared" si="5"/>
        <v>0</v>
      </c>
      <c r="AK81" s="54">
        <f t="shared" si="5"/>
        <v>0</v>
      </c>
      <c r="AL81" s="54">
        <f t="shared" si="5"/>
        <v>0</v>
      </c>
      <c r="AM81" s="54">
        <f t="shared" si="5"/>
        <v>0</v>
      </c>
      <c r="AN81" s="54">
        <f t="shared" si="5"/>
        <v>0</v>
      </c>
      <c r="AO81" s="54">
        <f t="shared" si="5"/>
        <v>0</v>
      </c>
      <c r="AP81" s="54">
        <f t="shared" si="5"/>
        <v>0</v>
      </c>
      <c r="AQ81" s="54"/>
      <c r="AR81" s="54">
        <f t="shared" si="5"/>
        <v>0</v>
      </c>
      <c r="AS81" s="50" t="s">
        <v>316</v>
      </c>
      <c r="AT81" s="66"/>
      <c r="AU81" s="37"/>
      <c r="AV81" s="37"/>
      <c r="AW81" s="37"/>
      <c r="AX81" s="37"/>
    </row>
    <row r="82" spans="1:50" ht="35.25" customHeight="1" x14ac:dyDescent="0.25">
      <c r="A82" s="67" t="s">
        <v>317</v>
      </c>
      <c r="B82" s="52" t="s">
        <v>318</v>
      </c>
      <c r="C82" s="48" t="s">
        <v>203</v>
      </c>
      <c r="D82" s="54">
        <f t="shared" si="6"/>
        <v>0</v>
      </c>
      <c r="E82" s="54">
        <f t="shared" si="6"/>
        <v>0</v>
      </c>
      <c r="F82" s="54">
        <f t="shared" si="6"/>
        <v>0</v>
      </c>
      <c r="G82" s="54">
        <f t="shared" si="5"/>
        <v>0</v>
      </c>
      <c r="H82" s="54">
        <f t="shared" si="6"/>
        <v>0</v>
      </c>
      <c r="I82" s="54">
        <f t="shared" si="5"/>
        <v>0</v>
      </c>
      <c r="J82" s="54">
        <f t="shared" si="5"/>
        <v>0</v>
      </c>
      <c r="K82" s="54">
        <f t="shared" si="5"/>
        <v>0</v>
      </c>
      <c r="L82" s="54">
        <f t="shared" si="5"/>
        <v>0</v>
      </c>
      <c r="M82" s="54">
        <f t="shared" si="5"/>
        <v>0</v>
      </c>
      <c r="N82" s="54">
        <f t="shared" si="5"/>
        <v>0</v>
      </c>
      <c r="O82" s="54">
        <f t="shared" si="5"/>
        <v>0</v>
      </c>
      <c r="P82" s="54">
        <f t="shared" si="5"/>
        <v>0</v>
      </c>
      <c r="Q82" s="54">
        <f t="shared" si="5"/>
        <v>0</v>
      </c>
      <c r="R82" s="54">
        <f t="shared" si="5"/>
        <v>0</v>
      </c>
      <c r="S82" s="54">
        <f t="shared" si="5"/>
        <v>0</v>
      </c>
      <c r="T82" s="54">
        <f t="shared" si="5"/>
        <v>0</v>
      </c>
      <c r="U82" s="54">
        <f t="shared" si="5"/>
        <v>0</v>
      </c>
      <c r="V82" s="54">
        <f t="shared" si="5"/>
        <v>0</v>
      </c>
      <c r="W82" s="54">
        <f t="shared" si="5"/>
        <v>0</v>
      </c>
      <c r="X82" s="54">
        <f t="shared" si="5"/>
        <v>0</v>
      </c>
      <c r="Y82" s="54">
        <f t="shared" si="5"/>
        <v>0</v>
      </c>
      <c r="Z82" s="54">
        <f t="shared" si="5"/>
        <v>0</v>
      </c>
      <c r="AA82" s="54">
        <f t="shared" si="5"/>
        <v>0</v>
      </c>
      <c r="AB82" s="54">
        <f t="shared" si="5"/>
        <v>0</v>
      </c>
      <c r="AC82" s="54">
        <f t="shared" si="5"/>
        <v>0</v>
      </c>
      <c r="AD82" s="54">
        <f t="shared" si="5"/>
        <v>0</v>
      </c>
      <c r="AE82" s="54">
        <f t="shared" si="5"/>
        <v>0</v>
      </c>
      <c r="AF82" s="54">
        <f t="shared" si="5"/>
        <v>0</v>
      </c>
      <c r="AG82" s="54">
        <f t="shared" si="5"/>
        <v>0</v>
      </c>
      <c r="AH82" s="54">
        <f t="shared" si="5"/>
        <v>0</v>
      </c>
      <c r="AI82" s="54">
        <f t="shared" si="5"/>
        <v>0</v>
      </c>
      <c r="AJ82" s="54">
        <f t="shared" si="5"/>
        <v>0</v>
      </c>
      <c r="AK82" s="54">
        <f t="shared" si="5"/>
        <v>0</v>
      </c>
      <c r="AL82" s="54">
        <f t="shared" si="5"/>
        <v>0</v>
      </c>
      <c r="AM82" s="54">
        <f t="shared" si="5"/>
        <v>0</v>
      </c>
      <c r="AN82" s="54">
        <f t="shared" si="5"/>
        <v>0</v>
      </c>
      <c r="AO82" s="54">
        <f t="shared" si="5"/>
        <v>0</v>
      </c>
      <c r="AP82" s="54">
        <f t="shared" si="5"/>
        <v>0</v>
      </c>
      <c r="AQ82" s="54"/>
      <c r="AR82" s="54">
        <f t="shared" si="5"/>
        <v>0</v>
      </c>
      <c r="AS82" s="50" t="s">
        <v>319</v>
      </c>
      <c r="AT82" s="66"/>
      <c r="AU82" s="37"/>
      <c r="AV82" s="37"/>
      <c r="AW82" s="37"/>
      <c r="AX82" s="37"/>
    </row>
    <row r="83" spans="1:50" ht="35.25" customHeight="1" x14ac:dyDescent="0.25">
      <c r="A83" s="67" t="s">
        <v>320</v>
      </c>
      <c r="B83" s="52" t="s">
        <v>321</v>
      </c>
      <c r="C83" s="48" t="s">
        <v>203</v>
      </c>
      <c r="D83" s="54">
        <f t="shared" si="6"/>
        <v>0</v>
      </c>
      <c r="E83" s="54">
        <f t="shared" si="6"/>
        <v>0</v>
      </c>
      <c r="F83" s="54">
        <f t="shared" si="6"/>
        <v>0</v>
      </c>
      <c r="G83" s="54">
        <f t="shared" si="5"/>
        <v>0</v>
      </c>
      <c r="H83" s="54">
        <f t="shared" si="6"/>
        <v>0</v>
      </c>
      <c r="I83" s="54">
        <f t="shared" si="5"/>
        <v>0</v>
      </c>
      <c r="J83" s="54">
        <f t="shared" si="5"/>
        <v>0</v>
      </c>
      <c r="K83" s="54">
        <f t="shared" si="5"/>
        <v>0</v>
      </c>
      <c r="L83" s="54">
        <f t="shared" si="5"/>
        <v>0</v>
      </c>
      <c r="M83" s="54">
        <f t="shared" si="5"/>
        <v>0</v>
      </c>
      <c r="N83" s="54">
        <f t="shared" si="5"/>
        <v>0</v>
      </c>
      <c r="O83" s="54">
        <f t="shared" si="5"/>
        <v>0</v>
      </c>
      <c r="P83" s="54">
        <f t="shared" si="5"/>
        <v>0</v>
      </c>
      <c r="Q83" s="54">
        <f t="shared" si="5"/>
        <v>0</v>
      </c>
      <c r="R83" s="54">
        <f t="shared" si="5"/>
        <v>0</v>
      </c>
      <c r="S83" s="54">
        <f t="shared" si="5"/>
        <v>0</v>
      </c>
      <c r="T83" s="54">
        <f t="shared" si="5"/>
        <v>0</v>
      </c>
      <c r="U83" s="54">
        <f t="shared" si="5"/>
        <v>0</v>
      </c>
      <c r="V83" s="54">
        <f t="shared" si="5"/>
        <v>0</v>
      </c>
      <c r="W83" s="54">
        <f t="shared" si="5"/>
        <v>0</v>
      </c>
      <c r="X83" s="54">
        <f t="shared" si="5"/>
        <v>0</v>
      </c>
      <c r="Y83" s="54">
        <f t="shared" si="5"/>
        <v>0</v>
      </c>
      <c r="Z83" s="54">
        <f t="shared" si="5"/>
        <v>0</v>
      </c>
      <c r="AA83" s="54">
        <f t="shared" si="5"/>
        <v>0</v>
      </c>
      <c r="AB83" s="54">
        <f t="shared" si="5"/>
        <v>0</v>
      </c>
      <c r="AC83" s="54">
        <f t="shared" si="5"/>
        <v>0</v>
      </c>
      <c r="AD83" s="54">
        <f t="shared" si="5"/>
        <v>0</v>
      </c>
      <c r="AE83" s="54">
        <f t="shared" si="5"/>
        <v>0</v>
      </c>
      <c r="AF83" s="54">
        <f t="shared" si="5"/>
        <v>0</v>
      </c>
      <c r="AG83" s="54">
        <f t="shared" si="5"/>
        <v>0</v>
      </c>
      <c r="AH83" s="54">
        <f t="shared" si="5"/>
        <v>0</v>
      </c>
      <c r="AI83" s="54">
        <f t="shared" si="5"/>
        <v>0</v>
      </c>
      <c r="AJ83" s="54">
        <f t="shared" si="5"/>
        <v>0</v>
      </c>
      <c r="AK83" s="54">
        <f t="shared" si="5"/>
        <v>0</v>
      </c>
      <c r="AL83" s="54">
        <f t="shared" si="5"/>
        <v>0</v>
      </c>
      <c r="AM83" s="54">
        <f t="shared" si="5"/>
        <v>0</v>
      </c>
      <c r="AN83" s="54">
        <f t="shared" si="5"/>
        <v>0</v>
      </c>
      <c r="AO83" s="54">
        <f t="shared" si="5"/>
        <v>0</v>
      </c>
      <c r="AP83" s="54">
        <f t="shared" si="5"/>
        <v>0</v>
      </c>
      <c r="AQ83" s="54"/>
      <c r="AR83" s="54">
        <f t="shared" si="5"/>
        <v>0</v>
      </c>
      <c r="AS83" s="50" t="s">
        <v>322</v>
      </c>
      <c r="AT83" s="66"/>
      <c r="AU83" s="37"/>
      <c r="AV83" s="37"/>
      <c r="AW83" s="37"/>
      <c r="AX83" s="37"/>
    </row>
    <row r="84" spans="1:50" ht="35.25" customHeight="1" x14ac:dyDescent="0.25">
      <c r="A84" s="67" t="s">
        <v>323</v>
      </c>
      <c r="B84" s="52" t="s">
        <v>324</v>
      </c>
      <c r="C84" s="48" t="s">
        <v>203</v>
      </c>
      <c r="D84" s="54">
        <f t="shared" si="6"/>
        <v>0</v>
      </c>
      <c r="E84" s="54">
        <f t="shared" si="6"/>
        <v>0</v>
      </c>
      <c r="F84" s="54">
        <f t="shared" si="6"/>
        <v>0</v>
      </c>
      <c r="G84" s="54">
        <f t="shared" si="5"/>
        <v>0</v>
      </c>
      <c r="H84" s="54">
        <f t="shared" si="6"/>
        <v>0</v>
      </c>
      <c r="I84" s="54">
        <f t="shared" si="5"/>
        <v>0</v>
      </c>
      <c r="J84" s="54">
        <f t="shared" si="5"/>
        <v>0</v>
      </c>
      <c r="K84" s="54">
        <f t="shared" si="5"/>
        <v>0</v>
      </c>
      <c r="L84" s="54">
        <f t="shared" si="5"/>
        <v>0</v>
      </c>
      <c r="M84" s="54">
        <f t="shared" si="5"/>
        <v>0</v>
      </c>
      <c r="N84" s="54">
        <f t="shared" si="5"/>
        <v>0</v>
      </c>
      <c r="O84" s="54">
        <f t="shared" si="5"/>
        <v>0</v>
      </c>
      <c r="P84" s="54">
        <f t="shared" si="5"/>
        <v>0</v>
      </c>
      <c r="Q84" s="54">
        <f t="shared" si="5"/>
        <v>0</v>
      </c>
      <c r="R84" s="54">
        <f t="shared" si="5"/>
        <v>0</v>
      </c>
      <c r="S84" s="54">
        <f t="shared" si="5"/>
        <v>0</v>
      </c>
      <c r="T84" s="54">
        <f t="shared" si="5"/>
        <v>0</v>
      </c>
      <c r="U84" s="54">
        <f t="shared" si="5"/>
        <v>0</v>
      </c>
      <c r="V84" s="54">
        <f t="shared" si="5"/>
        <v>0</v>
      </c>
      <c r="W84" s="54">
        <f t="shared" si="5"/>
        <v>0</v>
      </c>
      <c r="X84" s="54">
        <f t="shared" si="5"/>
        <v>0</v>
      </c>
      <c r="Y84" s="54">
        <f t="shared" si="5"/>
        <v>0</v>
      </c>
      <c r="Z84" s="54">
        <f t="shared" si="5"/>
        <v>0</v>
      </c>
      <c r="AA84" s="54">
        <f t="shared" si="5"/>
        <v>0</v>
      </c>
      <c r="AB84" s="54">
        <f t="shared" si="5"/>
        <v>0</v>
      </c>
      <c r="AC84" s="54">
        <f t="shared" si="5"/>
        <v>0</v>
      </c>
      <c r="AD84" s="54">
        <f t="shared" si="5"/>
        <v>0</v>
      </c>
      <c r="AE84" s="54">
        <f t="shared" si="5"/>
        <v>0</v>
      </c>
      <c r="AF84" s="54">
        <f t="shared" si="5"/>
        <v>0</v>
      </c>
      <c r="AG84" s="54">
        <f t="shared" si="5"/>
        <v>0</v>
      </c>
      <c r="AH84" s="54">
        <f t="shared" si="5"/>
        <v>0</v>
      </c>
      <c r="AI84" s="54">
        <f t="shared" si="5"/>
        <v>0</v>
      </c>
      <c r="AJ84" s="54">
        <f t="shared" si="5"/>
        <v>0</v>
      </c>
      <c r="AK84" s="54">
        <f t="shared" si="5"/>
        <v>0</v>
      </c>
      <c r="AL84" s="54">
        <f t="shared" si="5"/>
        <v>0</v>
      </c>
      <c r="AM84" s="54">
        <f t="shared" si="5"/>
        <v>0</v>
      </c>
      <c r="AN84" s="54">
        <f t="shared" si="5"/>
        <v>0</v>
      </c>
      <c r="AO84" s="54">
        <f t="shared" si="5"/>
        <v>0</v>
      </c>
      <c r="AP84" s="54">
        <f t="shared" si="5"/>
        <v>0</v>
      </c>
      <c r="AQ84" s="54"/>
      <c r="AR84" s="54">
        <f t="shared" si="5"/>
        <v>0</v>
      </c>
      <c r="AS84" s="50" t="s">
        <v>325</v>
      </c>
      <c r="AT84" s="66"/>
      <c r="AU84" s="37"/>
      <c r="AV84" s="37"/>
      <c r="AW84" s="37"/>
      <c r="AX84" s="37"/>
    </row>
    <row r="85" spans="1:50" ht="150" x14ac:dyDescent="0.25">
      <c r="A85" s="46" t="s">
        <v>327</v>
      </c>
      <c r="B85" s="59" t="s">
        <v>209</v>
      </c>
      <c r="C85" s="48" t="s">
        <v>203</v>
      </c>
      <c r="D85" s="54">
        <f t="shared" ref="D85:AR85" si="7">SUM(D86:D89)</f>
        <v>0</v>
      </c>
      <c r="E85" s="54">
        <f t="shared" si="7"/>
        <v>0</v>
      </c>
      <c r="F85" s="54">
        <f t="shared" si="7"/>
        <v>0</v>
      </c>
      <c r="G85" s="54">
        <f t="shared" si="7"/>
        <v>0</v>
      </c>
      <c r="H85" s="54">
        <f t="shared" si="7"/>
        <v>0</v>
      </c>
      <c r="I85" s="54">
        <f t="shared" si="7"/>
        <v>0</v>
      </c>
      <c r="J85" s="54">
        <f t="shared" si="7"/>
        <v>0</v>
      </c>
      <c r="K85" s="54">
        <f t="shared" si="7"/>
        <v>0</v>
      </c>
      <c r="L85" s="54">
        <f t="shared" si="7"/>
        <v>0</v>
      </c>
      <c r="M85" s="54">
        <f t="shared" si="7"/>
        <v>0</v>
      </c>
      <c r="N85" s="54">
        <f t="shared" si="7"/>
        <v>0</v>
      </c>
      <c r="O85" s="54">
        <f t="shared" si="7"/>
        <v>0</v>
      </c>
      <c r="P85" s="54">
        <f t="shared" si="7"/>
        <v>0</v>
      </c>
      <c r="Q85" s="54">
        <f t="shared" si="7"/>
        <v>0</v>
      </c>
      <c r="R85" s="54">
        <f t="shared" si="7"/>
        <v>0</v>
      </c>
      <c r="S85" s="54">
        <f t="shared" si="7"/>
        <v>0</v>
      </c>
      <c r="T85" s="54">
        <f t="shared" si="7"/>
        <v>0</v>
      </c>
      <c r="U85" s="54">
        <f t="shared" si="7"/>
        <v>0</v>
      </c>
      <c r="V85" s="54">
        <f t="shared" si="7"/>
        <v>0</v>
      </c>
      <c r="W85" s="54">
        <f t="shared" si="7"/>
        <v>0</v>
      </c>
      <c r="X85" s="54">
        <f t="shared" si="7"/>
        <v>0</v>
      </c>
      <c r="Y85" s="54">
        <f t="shared" si="7"/>
        <v>0</v>
      </c>
      <c r="Z85" s="54">
        <f t="shared" si="7"/>
        <v>0</v>
      </c>
      <c r="AA85" s="54">
        <f t="shared" si="7"/>
        <v>0</v>
      </c>
      <c r="AB85" s="54">
        <f t="shared" si="7"/>
        <v>0</v>
      </c>
      <c r="AC85" s="54">
        <f t="shared" si="7"/>
        <v>0</v>
      </c>
      <c r="AD85" s="54">
        <f t="shared" si="7"/>
        <v>0</v>
      </c>
      <c r="AE85" s="54">
        <f t="shared" si="7"/>
        <v>0</v>
      </c>
      <c r="AF85" s="54">
        <f t="shared" si="7"/>
        <v>0</v>
      </c>
      <c r="AG85" s="54">
        <f t="shared" si="7"/>
        <v>0</v>
      </c>
      <c r="AH85" s="54">
        <f t="shared" si="7"/>
        <v>0</v>
      </c>
      <c r="AI85" s="54">
        <f t="shared" si="7"/>
        <v>0</v>
      </c>
      <c r="AJ85" s="54">
        <f t="shared" si="7"/>
        <v>0</v>
      </c>
      <c r="AK85" s="54">
        <f t="shared" si="7"/>
        <v>0</v>
      </c>
      <c r="AL85" s="54">
        <f t="shared" si="7"/>
        <v>0</v>
      </c>
      <c r="AM85" s="54">
        <f t="shared" si="7"/>
        <v>0</v>
      </c>
      <c r="AN85" s="54">
        <f t="shared" si="7"/>
        <v>0</v>
      </c>
      <c r="AO85" s="54">
        <f t="shared" si="7"/>
        <v>0</v>
      </c>
      <c r="AP85" s="54">
        <f t="shared" si="7"/>
        <v>0</v>
      </c>
      <c r="AQ85" s="54"/>
      <c r="AR85" s="54">
        <f t="shared" si="7"/>
        <v>0</v>
      </c>
      <c r="AS85" s="68" t="s">
        <v>326</v>
      </c>
      <c r="AT85" s="66"/>
      <c r="AU85" s="37"/>
      <c r="AV85" s="37"/>
      <c r="AW85" s="37"/>
      <c r="AX85" s="37"/>
    </row>
    <row r="86" spans="1:50" x14ac:dyDescent="0.25">
      <c r="A86" s="67" t="s">
        <v>328</v>
      </c>
      <c r="B86" s="52" t="s">
        <v>315</v>
      </c>
      <c r="C86" s="48" t="s">
        <v>203</v>
      </c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50"/>
      <c r="AT86" s="66"/>
      <c r="AU86" s="37"/>
      <c r="AV86" s="37"/>
      <c r="AW86" s="37"/>
      <c r="AX86" s="37"/>
    </row>
    <row r="87" spans="1:50" x14ac:dyDescent="0.25">
      <c r="A87" s="67" t="s">
        <v>329</v>
      </c>
      <c r="B87" s="52" t="s">
        <v>318</v>
      </c>
      <c r="C87" s="48" t="s">
        <v>203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50"/>
      <c r="AT87" s="66"/>
      <c r="AU87" s="37"/>
      <c r="AV87" s="37"/>
      <c r="AW87" s="37"/>
      <c r="AX87" s="37"/>
    </row>
    <row r="88" spans="1:50" x14ac:dyDescent="0.25">
      <c r="A88" s="67" t="s">
        <v>330</v>
      </c>
      <c r="B88" s="52" t="s">
        <v>321</v>
      </c>
      <c r="C88" s="48" t="s">
        <v>203</v>
      </c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50"/>
      <c r="AT88" s="66"/>
      <c r="AU88" s="37"/>
      <c r="AV88" s="37"/>
      <c r="AW88" s="37"/>
      <c r="AX88" s="37"/>
    </row>
    <row r="89" spans="1:50" x14ac:dyDescent="0.25">
      <c r="A89" s="67" t="s">
        <v>331</v>
      </c>
      <c r="B89" s="52" t="s">
        <v>324</v>
      </c>
      <c r="C89" s="48" t="s">
        <v>203</v>
      </c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50"/>
      <c r="AT89" s="66"/>
      <c r="AU89" s="37"/>
      <c r="AV89" s="37"/>
      <c r="AW89" s="37"/>
      <c r="AX89" s="37"/>
    </row>
    <row r="92" spans="1:50" ht="15" customHeight="1" x14ac:dyDescent="0.25">
      <c r="A92" s="75">
        <v>1</v>
      </c>
      <c r="B92" s="195" t="s">
        <v>335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</row>
    <row r="93" spans="1:50" ht="15" customHeight="1" x14ac:dyDescent="0.25">
      <c r="B93" s="195" t="s">
        <v>336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</row>
    <row r="94" spans="1:50" ht="15" customHeight="1" x14ac:dyDescent="0.25">
      <c r="A94" s="76">
        <v>2</v>
      </c>
      <c r="B94" s="196" t="s">
        <v>337</v>
      </c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</row>
    <row r="95" spans="1:50" ht="18" x14ac:dyDescent="0.25">
      <c r="A95" s="76">
        <v>3</v>
      </c>
      <c r="B95" s="33" t="s">
        <v>386</v>
      </c>
    </row>
  </sheetData>
  <mergeCells count="10">
    <mergeCell ref="AS16:AS29"/>
    <mergeCell ref="B92:AS92"/>
    <mergeCell ref="B93:AS93"/>
    <mergeCell ref="B94:AS94"/>
    <mergeCell ref="A2:AS2"/>
    <mergeCell ref="A3:AS3"/>
    <mergeCell ref="A4:AS4"/>
    <mergeCell ref="Z6:AB6"/>
    <mergeCell ref="AH6:AJ6"/>
    <mergeCell ref="AK6:AM6"/>
  </mergeCells>
  <dataValidations count="8">
    <dataValidation type="decimal" allowBlank="1" showInputMessage="1" showErrorMessage="1" error="Введите значение от 0 до 100%" sqref="D50:AR51 D47:AR48 E44:AR45 D41:AR42 E68:AR69 E65:AR66 D53:AR54 D59:AR60 D56:AR57 E62:AR63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D44:D45 D68:D69 D62:D63 D65:D66 D19:AR19 D17:AR17 D86:AR89 D35:AR36 D38:AR39 D32:AR33 D71:AR72 D77:AR78 D21:AR21 D74:AR75 D23:AR23 D25:AR25 D27:AR27 D29:AR29">
      <formula1>0</formula1>
      <formula2>9.99999999999999E+23</formula2>
    </dataValidation>
    <dataValidation type="list" operator="lessThanOrEqual" allowBlank="1" showInputMessage="1" showErrorMessage="1" errorTitle="Ошибка" error="Выберите значение из списка!" prompt="Укажите источник финансирования" sqref="B85 B17">
      <formula1>source_of_funding</formula1>
    </dataValidation>
    <dataValidation type="whole" allowBlank="1" showInputMessage="1" showErrorMessage="1" errorTitle="Ошибка" error="Введите год с 2000 по 2030!" prompt="Укажите год реализации инвестиционной программы/мероприятия" sqref="B16 B18 B20 B22 B24 B26 B28">
      <formula1>2000</formula1>
      <formula2>2030</formula2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 D13:AR14"/>
    <dataValidation type="textLength" operator="lessThanOrEqual" allowBlank="1" showInputMessage="1" showErrorMessage="1" errorTitle="Ошибка" error="Допускается ввод не более 900 символов!" sqref="D11:D12 D7:AR7">
      <formula1>900</formula1>
    </dataValidation>
    <dataValidation type="list" operator="lessThanOrEqual" allowBlank="1" showInputMessage="1" showErrorMessage="1" errorTitle="Ошибка" error="Выберите значение из списка!" sqref="B19 B21 B23 B25 B27 B29">
      <formula1>source_of_funding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1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AS3"/>
    </sheetView>
  </sheetViews>
  <sheetFormatPr defaultRowHeight="15.75" x14ac:dyDescent="0.25"/>
  <cols>
    <col min="1" max="1" width="11.28515625" style="80" customWidth="1"/>
    <col min="2" max="2" width="44.28515625" style="80" customWidth="1"/>
    <col min="3" max="3" width="16.140625" style="80" customWidth="1"/>
    <col min="4" max="44" width="23.28515625" style="80" customWidth="1"/>
    <col min="45" max="45" width="43.85546875" style="80" customWidth="1"/>
    <col min="46" max="16384" width="9.140625" style="80"/>
  </cols>
  <sheetData>
    <row r="1" spans="1:53" x14ac:dyDescent="0.25">
      <c r="A1" s="203"/>
      <c r="B1" s="203"/>
      <c r="C1" s="203"/>
      <c r="D1" s="203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8" t="s">
        <v>402</v>
      </c>
      <c r="AT1" s="79"/>
      <c r="AU1" s="79"/>
      <c r="AV1" s="79"/>
      <c r="AW1" s="79"/>
      <c r="AX1" s="79"/>
      <c r="AY1" s="79"/>
      <c r="AZ1" s="79"/>
      <c r="BA1" s="79"/>
    </row>
    <row r="2" spans="1:53" ht="48.75" customHeight="1" x14ac:dyDescent="0.25">
      <c r="A2" s="204" t="s">
        <v>403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79"/>
      <c r="AU2" s="79"/>
      <c r="AV2" s="79"/>
      <c r="AW2" s="79"/>
      <c r="AX2" s="79"/>
      <c r="AY2" s="79"/>
      <c r="AZ2" s="79"/>
      <c r="BA2" s="79"/>
    </row>
    <row r="3" spans="1:53" ht="18.75" x14ac:dyDescent="0.25">
      <c r="A3" s="204" t="s">
        <v>444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79"/>
      <c r="AU3" s="79"/>
      <c r="AV3" s="79"/>
      <c r="AW3" s="79"/>
      <c r="AX3" s="79"/>
      <c r="AY3" s="79"/>
      <c r="AZ3" s="79"/>
      <c r="BA3" s="79"/>
    </row>
    <row r="4" spans="1:53" ht="18.75" x14ac:dyDescent="0.25">
      <c r="A4" s="204" t="s">
        <v>443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79"/>
      <c r="AU4" s="79"/>
      <c r="AV4" s="79"/>
      <c r="AW4" s="79"/>
      <c r="AX4" s="79"/>
      <c r="AY4" s="79"/>
      <c r="AZ4" s="79"/>
      <c r="BA4" s="79"/>
    </row>
    <row r="5" spans="1:53" ht="31.5" x14ac:dyDescent="0.25">
      <c r="A5" s="81" t="s">
        <v>131</v>
      </c>
      <c r="B5" s="82" t="s">
        <v>132</v>
      </c>
      <c r="C5" s="82" t="s">
        <v>133</v>
      </c>
      <c r="D5" s="82" t="s">
        <v>134</v>
      </c>
      <c r="E5" s="82" t="s">
        <v>404</v>
      </c>
      <c r="F5" s="82" t="s">
        <v>404</v>
      </c>
      <c r="G5" s="82" t="s">
        <v>404</v>
      </c>
      <c r="H5" s="82" t="s">
        <v>404</v>
      </c>
      <c r="I5" s="82" t="s">
        <v>404</v>
      </c>
      <c r="J5" s="82" t="s">
        <v>404</v>
      </c>
      <c r="K5" s="82" t="s">
        <v>404</v>
      </c>
      <c r="L5" s="82" t="s">
        <v>404</v>
      </c>
      <c r="M5" s="82" t="s">
        <v>404</v>
      </c>
      <c r="N5" s="82" t="s">
        <v>404</v>
      </c>
      <c r="O5" s="82" t="s">
        <v>404</v>
      </c>
      <c r="P5" s="82" t="s">
        <v>404</v>
      </c>
      <c r="Q5" s="82" t="s">
        <v>404</v>
      </c>
      <c r="R5" s="82" t="s">
        <v>404</v>
      </c>
      <c r="S5" s="82" t="s">
        <v>404</v>
      </c>
      <c r="T5" s="82" t="s">
        <v>404</v>
      </c>
      <c r="U5" s="82" t="s">
        <v>404</v>
      </c>
      <c r="V5" s="82" t="s">
        <v>404</v>
      </c>
      <c r="W5" s="82" t="s">
        <v>404</v>
      </c>
      <c r="X5" s="82" t="s">
        <v>404</v>
      </c>
      <c r="Y5" s="82" t="s">
        <v>404</v>
      </c>
      <c r="Z5" s="82" t="s">
        <v>404</v>
      </c>
      <c r="AA5" s="82" t="s">
        <v>404</v>
      </c>
      <c r="AB5" s="82" t="s">
        <v>404</v>
      </c>
      <c r="AC5" s="82" t="s">
        <v>404</v>
      </c>
      <c r="AD5" s="82" t="s">
        <v>404</v>
      </c>
      <c r="AE5" s="82" t="s">
        <v>404</v>
      </c>
      <c r="AF5" s="82" t="s">
        <v>404</v>
      </c>
      <c r="AG5" s="82" t="s">
        <v>404</v>
      </c>
      <c r="AH5" s="82" t="s">
        <v>404</v>
      </c>
      <c r="AI5" s="82" t="s">
        <v>404</v>
      </c>
      <c r="AJ5" s="82" t="s">
        <v>404</v>
      </c>
      <c r="AK5" s="82" t="s">
        <v>404</v>
      </c>
      <c r="AL5" s="82" t="s">
        <v>404</v>
      </c>
      <c r="AM5" s="82" t="s">
        <v>404</v>
      </c>
      <c r="AN5" s="82" t="s">
        <v>404</v>
      </c>
      <c r="AO5" s="82" t="s">
        <v>404</v>
      </c>
      <c r="AP5" s="82" t="s">
        <v>404</v>
      </c>
      <c r="AQ5" s="82" t="s">
        <v>404</v>
      </c>
      <c r="AR5" s="82" t="s">
        <v>404</v>
      </c>
      <c r="AS5" s="81" t="s">
        <v>130</v>
      </c>
      <c r="AT5" s="83"/>
      <c r="AU5" s="79"/>
      <c r="AV5" s="79"/>
      <c r="AW5" s="79"/>
      <c r="AX5" s="79"/>
      <c r="AY5" s="79"/>
      <c r="AZ5" s="79"/>
      <c r="BA5" s="79"/>
    </row>
    <row r="6" spans="1:53" x14ac:dyDescent="0.25">
      <c r="A6" s="99" t="s">
        <v>135</v>
      </c>
      <c r="B6" s="99" t="s">
        <v>136</v>
      </c>
      <c r="C6" s="99" t="s">
        <v>137</v>
      </c>
      <c r="D6" s="99" t="s">
        <v>138</v>
      </c>
      <c r="E6" s="99" t="s">
        <v>139</v>
      </c>
      <c r="F6" s="99" t="s">
        <v>140</v>
      </c>
      <c r="G6" s="99" t="s">
        <v>141</v>
      </c>
      <c r="H6" s="99" t="s">
        <v>142</v>
      </c>
      <c r="I6" s="99" t="s">
        <v>143</v>
      </c>
      <c r="J6" s="99" t="s">
        <v>144</v>
      </c>
      <c r="K6" s="99" t="s">
        <v>145</v>
      </c>
      <c r="L6" s="99" t="s">
        <v>146</v>
      </c>
      <c r="M6" s="99" t="s">
        <v>147</v>
      </c>
      <c r="N6" s="99" t="s">
        <v>148</v>
      </c>
      <c r="O6" s="99" t="s">
        <v>149</v>
      </c>
      <c r="P6" s="99" t="s">
        <v>150</v>
      </c>
      <c r="Q6" s="99" t="s">
        <v>151</v>
      </c>
      <c r="R6" s="99" t="s">
        <v>152</v>
      </c>
      <c r="S6" s="99" t="s">
        <v>153</v>
      </c>
      <c r="T6" s="99" t="s">
        <v>154</v>
      </c>
      <c r="U6" s="99" t="s">
        <v>155</v>
      </c>
      <c r="V6" s="99" t="s">
        <v>156</v>
      </c>
      <c r="W6" s="99" t="s">
        <v>157</v>
      </c>
      <c r="X6" s="99" t="s">
        <v>158</v>
      </c>
      <c r="Y6" s="99" t="s">
        <v>159</v>
      </c>
      <c r="Z6" s="205" t="s">
        <v>160</v>
      </c>
      <c r="AA6" s="205"/>
      <c r="AB6" s="205"/>
      <c r="AC6" s="99" t="s">
        <v>161</v>
      </c>
      <c r="AD6" s="99" t="s">
        <v>162</v>
      </c>
      <c r="AE6" s="99" t="s">
        <v>361</v>
      </c>
      <c r="AF6" s="99" t="s">
        <v>362</v>
      </c>
      <c r="AG6" s="99" t="s">
        <v>363</v>
      </c>
      <c r="AH6" s="205" t="s">
        <v>364</v>
      </c>
      <c r="AI6" s="205"/>
      <c r="AJ6" s="205"/>
      <c r="AK6" s="205" t="s">
        <v>371</v>
      </c>
      <c r="AL6" s="205"/>
      <c r="AM6" s="205"/>
      <c r="AN6" s="99" t="s">
        <v>451</v>
      </c>
      <c r="AO6" s="99" t="s">
        <v>452</v>
      </c>
      <c r="AP6" s="99" t="s">
        <v>453</v>
      </c>
      <c r="AQ6" s="99" t="s">
        <v>454</v>
      </c>
      <c r="AR6" s="99" t="s">
        <v>455</v>
      </c>
      <c r="AS6" s="99" t="s">
        <v>182</v>
      </c>
      <c r="AT6" s="83"/>
      <c r="AU6" s="79"/>
      <c r="AV6" s="79"/>
      <c r="AW6" s="79"/>
      <c r="AX6" s="79"/>
      <c r="AY6" s="79"/>
      <c r="AZ6" s="79"/>
      <c r="BA6" s="79"/>
    </row>
    <row r="7" spans="1:53" ht="261.75" customHeight="1" x14ac:dyDescent="0.25">
      <c r="A7" s="84">
        <v>1</v>
      </c>
      <c r="B7" s="85" t="s">
        <v>405</v>
      </c>
      <c r="C7" s="81" t="s">
        <v>164</v>
      </c>
      <c r="D7" s="86" t="s">
        <v>460</v>
      </c>
      <c r="E7" s="86" t="s">
        <v>380</v>
      </c>
      <c r="F7" s="86" t="s">
        <v>98</v>
      </c>
      <c r="G7" s="86" t="s">
        <v>341</v>
      </c>
      <c r="H7" s="86" t="s">
        <v>381</v>
      </c>
      <c r="I7" s="86" t="s">
        <v>342</v>
      </c>
      <c r="J7" s="86" t="s">
        <v>343</v>
      </c>
      <c r="K7" s="86" t="s">
        <v>344</v>
      </c>
      <c r="L7" s="86" t="s">
        <v>345</v>
      </c>
      <c r="M7" s="86" t="s">
        <v>346</v>
      </c>
      <c r="N7" s="86" t="s">
        <v>382</v>
      </c>
      <c r="O7" s="86" t="s">
        <v>459</v>
      </c>
      <c r="P7" s="86" t="s">
        <v>384</v>
      </c>
      <c r="Q7" s="86" t="s">
        <v>347</v>
      </c>
      <c r="R7" s="86" t="s">
        <v>348</v>
      </c>
      <c r="S7" s="86" t="s">
        <v>349</v>
      </c>
      <c r="T7" s="86" t="s">
        <v>350</v>
      </c>
      <c r="U7" s="86" t="s">
        <v>351</v>
      </c>
      <c r="V7" s="86" t="s">
        <v>445</v>
      </c>
      <c r="W7" s="86" t="s">
        <v>353</v>
      </c>
      <c r="X7" s="86" t="s">
        <v>458</v>
      </c>
      <c r="Y7" s="86" t="s">
        <v>104</v>
      </c>
      <c r="Z7" s="86" t="s">
        <v>457</v>
      </c>
      <c r="AA7" s="86" t="s">
        <v>354</v>
      </c>
      <c r="AB7" s="86" t="s">
        <v>446</v>
      </c>
      <c r="AC7" s="86" t="s">
        <v>378</v>
      </c>
      <c r="AD7" s="86" t="s">
        <v>456</v>
      </c>
      <c r="AE7" s="86" t="s">
        <v>356</v>
      </c>
      <c r="AF7" s="86" t="s">
        <v>357</v>
      </c>
      <c r="AG7" s="86" t="s">
        <v>376</v>
      </c>
      <c r="AH7" s="86" t="s">
        <v>109</v>
      </c>
      <c r="AI7" s="86" t="s">
        <v>447</v>
      </c>
      <c r="AJ7" s="86" t="s">
        <v>448</v>
      </c>
      <c r="AK7" s="86" t="s">
        <v>110</v>
      </c>
      <c r="AL7" s="86" t="s">
        <v>449</v>
      </c>
      <c r="AM7" s="86" t="s">
        <v>450</v>
      </c>
      <c r="AN7" s="86" t="s">
        <v>358</v>
      </c>
      <c r="AO7" s="86" t="s">
        <v>359</v>
      </c>
      <c r="AP7" s="86" t="s">
        <v>113</v>
      </c>
      <c r="AQ7" s="86" t="s">
        <v>69</v>
      </c>
      <c r="AR7" s="86" t="s">
        <v>392</v>
      </c>
      <c r="AS7" s="85" t="s">
        <v>406</v>
      </c>
      <c r="AT7" s="87"/>
      <c r="AU7" s="79"/>
      <c r="AV7" s="79"/>
      <c r="AW7" s="79"/>
      <c r="AX7" s="79"/>
      <c r="AY7" s="79"/>
      <c r="AZ7" s="79"/>
      <c r="BA7" s="79"/>
    </row>
    <row r="8" spans="1:53" ht="47.25" x14ac:dyDescent="0.25">
      <c r="A8" s="84">
        <v>2</v>
      </c>
      <c r="B8" s="85" t="s">
        <v>2</v>
      </c>
      <c r="C8" s="81" t="s">
        <v>164</v>
      </c>
      <c r="D8" s="88" t="s">
        <v>171</v>
      </c>
      <c r="E8" s="81" t="s">
        <v>164</v>
      </c>
      <c r="F8" s="81" t="s">
        <v>164</v>
      </c>
      <c r="G8" s="81" t="s">
        <v>164</v>
      </c>
      <c r="H8" s="81" t="s">
        <v>164</v>
      </c>
      <c r="I8" s="81" t="s">
        <v>164</v>
      </c>
      <c r="J8" s="81" t="s">
        <v>164</v>
      </c>
      <c r="K8" s="81" t="s">
        <v>164</v>
      </c>
      <c r="L8" s="81" t="s">
        <v>164</v>
      </c>
      <c r="M8" s="81" t="s">
        <v>164</v>
      </c>
      <c r="N8" s="81" t="s">
        <v>164</v>
      </c>
      <c r="O8" s="81" t="s">
        <v>164</v>
      </c>
      <c r="P8" s="81" t="s">
        <v>164</v>
      </c>
      <c r="Q8" s="81" t="s">
        <v>164</v>
      </c>
      <c r="R8" s="81" t="s">
        <v>164</v>
      </c>
      <c r="S8" s="81" t="s">
        <v>164</v>
      </c>
      <c r="T8" s="81" t="s">
        <v>164</v>
      </c>
      <c r="U8" s="81" t="s">
        <v>164</v>
      </c>
      <c r="V8" s="81" t="s">
        <v>164</v>
      </c>
      <c r="W8" s="81" t="s">
        <v>164</v>
      </c>
      <c r="X8" s="81" t="s">
        <v>164</v>
      </c>
      <c r="Y8" s="81" t="s">
        <v>164</v>
      </c>
      <c r="Z8" s="81" t="s">
        <v>164</v>
      </c>
      <c r="AA8" s="81" t="s">
        <v>164</v>
      </c>
      <c r="AB8" s="81" t="s">
        <v>164</v>
      </c>
      <c r="AC8" s="81" t="s">
        <v>164</v>
      </c>
      <c r="AD8" s="81" t="s">
        <v>164</v>
      </c>
      <c r="AE8" s="81" t="s">
        <v>164</v>
      </c>
      <c r="AF8" s="81" t="s">
        <v>164</v>
      </c>
      <c r="AG8" s="81" t="s">
        <v>164</v>
      </c>
      <c r="AH8" s="81" t="s">
        <v>164</v>
      </c>
      <c r="AI8" s="81" t="s">
        <v>164</v>
      </c>
      <c r="AJ8" s="81" t="s">
        <v>164</v>
      </c>
      <c r="AK8" s="81" t="s">
        <v>164</v>
      </c>
      <c r="AL8" s="81" t="s">
        <v>164</v>
      </c>
      <c r="AM8" s="81" t="s">
        <v>164</v>
      </c>
      <c r="AN8" s="81" t="s">
        <v>164</v>
      </c>
      <c r="AO8" s="81" t="s">
        <v>164</v>
      </c>
      <c r="AP8" s="81" t="s">
        <v>164</v>
      </c>
      <c r="AQ8" s="81" t="s">
        <v>164</v>
      </c>
      <c r="AR8" s="81" t="s">
        <v>164</v>
      </c>
      <c r="AS8" s="85" t="s">
        <v>407</v>
      </c>
      <c r="AT8" s="87"/>
      <c r="AU8" s="79"/>
      <c r="AV8" s="79"/>
      <c r="AW8" s="79"/>
      <c r="AX8" s="79"/>
      <c r="AY8" s="79"/>
      <c r="AZ8" s="79"/>
      <c r="BA8" s="79"/>
    </row>
    <row r="9" spans="1:53" ht="47.25" x14ac:dyDescent="0.25">
      <c r="A9" s="84" t="s">
        <v>173</v>
      </c>
      <c r="B9" s="85" t="s">
        <v>408</v>
      </c>
      <c r="C9" s="81" t="s">
        <v>164</v>
      </c>
      <c r="D9" s="88" t="s">
        <v>442</v>
      </c>
      <c r="E9" s="81" t="s">
        <v>164</v>
      </c>
      <c r="F9" s="81" t="s">
        <v>164</v>
      </c>
      <c r="G9" s="81" t="s">
        <v>164</v>
      </c>
      <c r="H9" s="81" t="s">
        <v>164</v>
      </c>
      <c r="I9" s="81" t="s">
        <v>164</v>
      </c>
      <c r="J9" s="81" t="s">
        <v>164</v>
      </c>
      <c r="K9" s="81" t="s">
        <v>164</v>
      </c>
      <c r="L9" s="81" t="s">
        <v>164</v>
      </c>
      <c r="M9" s="81" t="s">
        <v>164</v>
      </c>
      <c r="N9" s="81" t="s">
        <v>164</v>
      </c>
      <c r="O9" s="81" t="s">
        <v>164</v>
      </c>
      <c r="P9" s="81" t="s">
        <v>164</v>
      </c>
      <c r="Q9" s="81" t="s">
        <v>164</v>
      </c>
      <c r="R9" s="81" t="s">
        <v>164</v>
      </c>
      <c r="S9" s="81" t="s">
        <v>164</v>
      </c>
      <c r="T9" s="81" t="s">
        <v>164</v>
      </c>
      <c r="U9" s="81" t="s">
        <v>164</v>
      </c>
      <c r="V9" s="81" t="s">
        <v>164</v>
      </c>
      <c r="W9" s="81" t="s">
        <v>164</v>
      </c>
      <c r="X9" s="81" t="s">
        <v>164</v>
      </c>
      <c r="Y9" s="81" t="s">
        <v>164</v>
      </c>
      <c r="Z9" s="81" t="s">
        <v>164</v>
      </c>
      <c r="AA9" s="81" t="s">
        <v>164</v>
      </c>
      <c r="AB9" s="81" t="s">
        <v>164</v>
      </c>
      <c r="AC9" s="81" t="s">
        <v>164</v>
      </c>
      <c r="AD9" s="81" t="s">
        <v>164</v>
      </c>
      <c r="AE9" s="81" t="s">
        <v>164</v>
      </c>
      <c r="AF9" s="81" t="s">
        <v>164</v>
      </c>
      <c r="AG9" s="81" t="s">
        <v>164</v>
      </c>
      <c r="AH9" s="81" t="s">
        <v>164</v>
      </c>
      <c r="AI9" s="81" t="s">
        <v>164</v>
      </c>
      <c r="AJ9" s="81" t="s">
        <v>164</v>
      </c>
      <c r="AK9" s="81" t="s">
        <v>164</v>
      </c>
      <c r="AL9" s="81" t="s">
        <v>164</v>
      </c>
      <c r="AM9" s="81" t="s">
        <v>164</v>
      </c>
      <c r="AN9" s="81" t="s">
        <v>164</v>
      </c>
      <c r="AO9" s="81" t="s">
        <v>164</v>
      </c>
      <c r="AP9" s="81" t="s">
        <v>164</v>
      </c>
      <c r="AQ9" s="81" t="s">
        <v>164</v>
      </c>
      <c r="AR9" s="81" t="s">
        <v>164</v>
      </c>
      <c r="AS9" s="85" t="s">
        <v>409</v>
      </c>
      <c r="AT9" s="87"/>
      <c r="AU9" s="79"/>
      <c r="AV9" s="79"/>
      <c r="AW9" s="79"/>
      <c r="AX9" s="79"/>
      <c r="AY9" s="79"/>
      <c r="AZ9" s="79"/>
      <c r="BA9" s="79"/>
    </row>
    <row r="10" spans="1:53" ht="47.25" x14ac:dyDescent="0.25">
      <c r="A10" s="84" t="s">
        <v>137</v>
      </c>
      <c r="B10" s="85" t="s">
        <v>177</v>
      </c>
      <c r="C10" s="81" t="s">
        <v>164</v>
      </c>
      <c r="D10" s="89" t="s">
        <v>178</v>
      </c>
      <c r="E10" s="81" t="s">
        <v>164</v>
      </c>
      <c r="F10" s="81" t="s">
        <v>164</v>
      </c>
      <c r="G10" s="81" t="s">
        <v>164</v>
      </c>
      <c r="H10" s="81" t="s">
        <v>164</v>
      </c>
      <c r="I10" s="81" t="s">
        <v>164</v>
      </c>
      <c r="J10" s="81" t="s">
        <v>164</v>
      </c>
      <c r="K10" s="81" t="s">
        <v>164</v>
      </c>
      <c r="L10" s="81" t="s">
        <v>164</v>
      </c>
      <c r="M10" s="81" t="s">
        <v>164</v>
      </c>
      <c r="N10" s="81" t="s">
        <v>164</v>
      </c>
      <c r="O10" s="81" t="s">
        <v>164</v>
      </c>
      <c r="P10" s="81" t="s">
        <v>164</v>
      </c>
      <c r="Q10" s="81" t="s">
        <v>164</v>
      </c>
      <c r="R10" s="81" t="s">
        <v>164</v>
      </c>
      <c r="S10" s="81" t="s">
        <v>164</v>
      </c>
      <c r="T10" s="81" t="s">
        <v>164</v>
      </c>
      <c r="U10" s="81" t="s">
        <v>164</v>
      </c>
      <c r="V10" s="81" t="s">
        <v>164</v>
      </c>
      <c r="W10" s="81" t="s">
        <v>164</v>
      </c>
      <c r="X10" s="81" t="s">
        <v>164</v>
      </c>
      <c r="Y10" s="81" t="s">
        <v>164</v>
      </c>
      <c r="Z10" s="81" t="s">
        <v>164</v>
      </c>
      <c r="AA10" s="81" t="s">
        <v>164</v>
      </c>
      <c r="AB10" s="81" t="s">
        <v>164</v>
      </c>
      <c r="AC10" s="81" t="s">
        <v>164</v>
      </c>
      <c r="AD10" s="81" t="s">
        <v>164</v>
      </c>
      <c r="AE10" s="81" t="s">
        <v>164</v>
      </c>
      <c r="AF10" s="81" t="s">
        <v>164</v>
      </c>
      <c r="AG10" s="81" t="s">
        <v>164</v>
      </c>
      <c r="AH10" s="81" t="s">
        <v>164</v>
      </c>
      <c r="AI10" s="81" t="s">
        <v>164</v>
      </c>
      <c r="AJ10" s="81" t="s">
        <v>164</v>
      </c>
      <c r="AK10" s="81" t="s">
        <v>164</v>
      </c>
      <c r="AL10" s="81" t="s">
        <v>164</v>
      </c>
      <c r="AM10" s="81" t="s">
        <v>164</v>
      </c>
      <c r="AN10" s="81" t="s">
        <v>164</v>
      </c>
      <c r="AO10" s="81" t="s">
        <v>164</v>
      </c>
      <c r="AP10" s="81" t="s">
        <v>164</v>
      </c>
      <c r="AQ10" s="81" t="s">
        <v>164</v>
      </c>
      <c r="AR10" s="81" t="s">
        <v>164</v>
      </c>
      <c r="AS10" s="85" t="s">
        <v>410</v>
      </c>
      <c r="AT10" s="87"/>
      <c r="AU10" s="79"/>
      <c r="AV10" s="79"/>
      <c r="AW10" s="79"/>
      <c r="AX10" s="79"/>
      <c r="AY10" s="79"/>
      <c r="AZ10" s="79"/>
      <c r="BA10" s="79"/>
    </row>
    <row r="11" spans="1:53" ht="110.25" x14ac:dyDescent="0.25">
      <c r="A11" s="84" t="s">
        <v>138</v>
      </c>
      <c r="B11" s="85" t="s">
        <v>411</v>
      </c>
      <c r="C11" s="81" t="s">
        <v>164</v>
      </c>
      <c r="D11" s="86" t="s">
        <v>27</v>
      </c>
      <c r="E11" s="81" t="s">
        <v>164</v>
      </c>
      <c r="F11" s="81" t="s">
        <v>164</v>
      </c>
      <c r="G11" s="81" t="s">
        <v>164</v>
      </c>
      <c r="H11" s="81" t="s">
        <v>164</v>
      </c>
      <c r="I11" s="81" t="s">
        <v>164</v>
      </c>
      <c r="J11" s="81" t="s">
        <v>164</v>
      </c>
      <c r="K11" s="81" t="s">
        <v>164</v>
      </c>
      <c r="L11" s="81" t="s">
        <v>164</v>
      </c>
      <c r="M11" s="81" t="s">
        <v>164</v>
      </c>
      <c r="N11" s="81" t="s">
        <v>164</v>
      </c>
      <c r="O11" s="81" t="s">
        <v>164</v>
      </c>
      <c r="P11" s="81" t="s">
        <v>164</v>
      </c>
      <c r="Q11" s="81" t="s">
        <v>164</v>
      </c>
      <c r="R11" s="81" t="s">
        <v>164</v>
      </c>
      <c r="S11" s="81" t="s">
        <v>164</v>
      </c>
      <c r="T11" s="81" t="s">
        <v>164</v>
      </c>
      <c r="U11" s="81" t="s">
        <v>164</v>
      </c>
      <c r="V11" s="81" t="s">
        <v>164</v>
      </c>
      <c r="W11" s="81" t="s">
        <v>164</v>
      </c>
      <c r="X11" s="81" t="s">
        <v>164</v>
      </c>
      <c r="Y11" s="81" t="s">
        <v>164</v>
      </c>
      <c r="Z11" s="81" t="s">
        <v>164</v>
      </c>
      <c r="AA11" s="81" t="s">
        <v>164</v>
      </c>
      <c r="AB11" s="81" t="s">
        <v>164</v>
      </c>
      <c r="AC11" s="81" t="s">
        <v>164</v>
      </c>
      <c r="AD11" s="81" t="s">
        <v>164</v>
      </c>
      <c r="AE11" s="81" t="s">
        <v>164</v>
      </c>
      <c r="AF11" s="81" t="s">
        <v>164</v>
      </c>
      <c r="AG11" s="81" t="s">
        <v>164</v>
      </c>
      <c r="AH11" s="81" t="s">
        <v>164</v>
      </c>
      <c r="AI11" s="81" t="s">
        <v>164</v>
      </c>
      <c r="AJ11" s="81" t="s">
        <v>164</v>
      </c>
      <c r="AK11" s="81" t="s">
        <v>164</v>
      </c>
      <c r="AL11" s="81" t="s">
        <v>164</v>
      </c>
      <c r="AM11" s="81" t="s">
        <v>164</v>
      </c>
      <c r="AN11" s="81" t="s">
        <v>164</v>
      </c>
      <c r="AO11" s="81" t="s">
        <v>164</v>
      </c>
      <c r="AP11" s="81" t="s">
        <v>164</v>
      </c>
      <c r="AQ11" s="81" t="s">
        <v>164</v>
      </c>
      <c r="AR11" s="81" t="s">
        <v>164</v>
      </c>
      <c r="AS11" s="85" t="s">
        <v>181</v>
      </c>
      <c r="AT11" s="87"/>
      <c r="AU11" s="79"/>
      <c r="AV11" s="79"/>
      <c r="AW11" s="79"/>
      <c r="AX11" s="79"/>
      <c r="AY11" s="79"/>
      <c r="AZ11" s="79"/>
      <c r="BA11" s="79"/>
    </row>
    <row r="12" spans="1:53" ht="47.25" x14ac:dyDescent="0.25">
      <c r="A12" s="84" t="s">
        <v>182</v>
      </c>
      <c r="B12" s="85" t="s">
        <v>5</v>
      </c>
      <c r="C12" s="81" t="s">
        <v>164</v>
      </c>
      <c r="D12" s="86" t="s">
        <v>23</v>
      </c>
      <c r="E12" s="81" t="s">
        <v>164</v>
      </c>
      <c r="F12" s="81" t="s">
        <v>164</v>
      </c>
      <c r="G12" s="81" t="s">
        <v>164</v>
      </c>
      <c r="H12" s="81" t="s">
        <v>164</v>
      </c>
      <c r="I12" s="81" t="s">
        <v>164</v>
      </c>
      <c r="J12" s="81" t="s">
        <v>164</v>
      </c>
      <c r="K12" s="81" t="s">
        <v>164</v>
      </c>
      <c r="L12" s="81" t="s">
        <v>164</v>
      </c>
      <c r="M12" s="81" t="s">
        <v>164</v>
      </c>
      <c r="N12" s="81" t="s">
        <v>164</v>
      </c>
      <c r="O12" s="81" t="s">
        <v>164</v>
      </c>
      <c r="P12" s="81" t="s">
        <v>164</v>
      </c>
      <c r="Q12" s="81" t="s">
        <v>164</v>
      </c>
      <c r="R12" s="81" t="s">
        <v>164</v>
      </c>
      <c r="S12" s="81" t="s">
        <v>164</v>
      </c>
      <c r="T12" s="81" t="s">
        <v>164</v>
      </c>
      <c r="U12" s="81" t="s">
        <v>164</v>
      </c>
      <c r="V12" s="81" t="s">
        <v>164</v>
      </c>
      <c r="W12" s="81" t="s">
        <v>164</v>
      </c>
      <c r="X12" s="81" t="s">
        <v>164</v>
      </c>
      <c r="Y12" s="81" t="s">
        <v>164</v>
      </c>
      <c r="Z12" s="81" t="s">
        <v>164</v>
      </c>
      <c r="AA12" s="81" t="s">
        <v>164</v>
      </c>
      <c r="AB12" s="81" t="s">
        <v>164</v>
      </c>
      <c r="AC12" s="81" t="s">
        <v>164</v>
      </c>
      <c r="AD12" s="81" t="s">
        <v>164</v>
      </c>
      <c r="AE12" s="81" t="s">
        <v>164</v>
      </c>
      <c r="AF12" s="81" t="s">
        <v>164</v>
      </c>
      <c r="AG12" s="81" t="s">
        <v>164</v>
      </c>
      <c r="AH12" s="81" t="s">
        <v>164</v>
      </c>
      <c r="AI12" s="81" t="s">
        <v>164</v>
      </c>
      <c r="AJ12" s="81" t="s">
        <v>164</v>
      </c>
      <c r="AK12" s="81" t="s">
        <v>164</v>
      </c>
      <c r="AL12" s="81" t="s">
        <v>164</v>
      </c>
      <c r="AM12" s="81" t="s">
        <v>164</v>
      </c>
      <c r="AN12" s="81" t="s">
        <v>164</v>
      </c>
      <c r="AO12" s="81" t="s">
        <v>164</v>
      </c>
      <c r="AP12" s="81" t="s">
        <v>164</v>
      </c>
      <c r="AQ12" s="81" t="s">
        <v>164</v>
      </c>
      <c r="AR12" s="81" t="s">
        <v>164</v>
      </c>
      <c r="AS12" s="85" t="s">
        <v>412</v>
      </c>
      <c r="AT12" s="87"/>
      <c r="AU12" s="79"/>
      <c r="AV12" s="79"/>
      <c r="AW12" s="79"/>
      <c r="AX12" s="79"/>
      <c r="AY12" s="79"/>
      <c r="AZ12" s="79"/>
      <c r="BA12" s="79"/>
    </row>
    <row r="13" spans="1:53" ht="47.25" x14ac:dyDescent="0.25">
      <c r="A13" s="84" t="s">
        <v>183</v>
      </c>
      <c r="B13" s="85" t="s">
        <v>413</v>
      </c>
      <c r="C13" s="81" t="s">
        <v>164</v>
      </c>
      <c r="D13" s="88" t="s">
        <v>185</v>
      </c>
      <c r="E13" s="90">
        <v>42736</v>
      </c>
      <c r="F13" s="90">
        <v>43101</v>
      </c>
      <c r="G13" s="90">
        <v>43466</v>
      </c>
      <c r="H13" s="90">
        <v>43101</v>
      </c>
      <c r="I13" s="90">
        <v>43466</v>
      </c>
      <c r="J13" s="90">
        <v>43831</v>
      </c>
      <c r="K13" s="90">
        <v>44197</v>
      </c>
      <c r="L13" s="90">
        <v>44562</v>
      </c>
      <c r="M13" s="90">
        <v>45292</v>
      </c>
      <c r="N13" s="90">
        <v>42736</v>
      </c>
      <c r="O13" s="90">
        <v>43101</v>
      </c>
      <c r="P13" s="90">
        <v>43101</v>
      </c>
      <c r="Q13" s="90">
        <v>43466</v>
      </c>
      <c r="R13" s="90">
        <v>43831</v>
      </c>
      <c r="S13" s="90">
        <v>44197</v>
      </c>
      <c r="T13" s="90">
        <v>44562</v>
      </c>
      <c r="U13" s="90">
        <v>44927</v>
      </c>
      <c r="V13" s="90">
        <v>43101</v>
      </c>
      <c r="W13" s="90">
        <v>43466</v>
      </c>
      <c r="X13" s="90">
        <v>43101</v>
      </c>
      <c r="Y13" s="90">
        <v>43101</v>
      </c>
      <c r="Z13" s="90">
        <v>43101</v>
      </c>
      <c r="AA13" s="90">
        <v>43466</v>
      </c>
      <c r="AB13" s="90">
        <v>44197</v>
      </c>
      <c r="AC13" s="90">
        <v>42005</v>
      </c>
      <c r="AD13" s="90">
        <v>42370</v>
      </c>
      <c r="AE13" s="90">
        <v>43466</v>
      </c>
      <c r="AF13" s="90">
        <v>43831</v>
      </c>
      <c r="AG13" s="90">
        <v>43101</v>
      </c>
      <c r="AH13" s="90">
        <v>43101</v>
      </c>
      <c r="AI13" s="90">
        <v>45658</v>
      </c>
      <c r="AJ13" s="90">
        <v>46023</v>
      </c>
      <c r="AK13" s="90">
        <v>43101</v>
      </c>
      <c r="AL13" s="90">
        <v>45292</v>
      </c>
      <c r="AM13" s="90">
        <v>45658</v>
      </c>
      <c r="AN13" s="90">
        <v>43101</v>
      </c>
      <c r="AO13" s="90">
        <v>43101</v>
      </c>
      <c r="AP13" s="90">
        <v>43101</v>
      </c>
      <c r="AQ13" s="90">
        <v>44562</v>
      </c>
      <c r="AR13" s="90">
        <v>42370</v>
      </c>
      <c r="AS13" s="85" t="s">
        <v>414</v>
      </c>
      <c r="AT13" s="87"/>
      <c r="AU13" s="79"/>
      <c r="AV13" s="79"/>
      <c r="AW13" s="79"/>
      <c r="AX13" s="79"/>
      <c r="AY13" s="79"/>
      <c r="AZ13" s="79"/>
      <c r="BA13" s="79"/>
    </row>
    <row r="14" spans="1:53" ht="63" x14ac:dyDescent="0.25">
      <c r="A14" s="84" t="s">
        <v>192</v>
      </c>
      <c r="B14" s="85" t="s">
        <v>415</v>
      </c>
      <c r="C14" s="81" t="s">
        <v>164</v>
      </c>
      <c r="D14" s="88" t="s">
        <v>360</v>
      </c>
      <c r="E14" s="90">
        <v>45291</v>
      </c>
      <c r="F14" s="90">
        <v>43465</v>
      </c>
      <c r="G14" s="90">
        <v>43830</v>
      </c>
      <c r="H14" s="90">
        <v>43465</v>
      </c>
      <c r="I14" s="90">
        <v>43830</v>
      </c>
      <c r="J14" s="90">
        <v>44196</v>
      </c>
      <c r="K14" s="90">
        <v>44561</v>
      </c>
      <c r="L14" s="90">
        <v>44926</v>
      </c>
      <c r="M14" s="90">
        <v>46387</v>
      </c>
      <c r="N14" s="90">
        <v>43465</v>
      </c>
      <c r="O14" s="90">
        <v>43830</v>
      </c>
      <c r="P14" s="90">
        <v>43465</v>
      </c>
      <c r="Q14" s="90">
        <v>43830</v>
      </c>
      <c r="R14" s="90">
        <v>44196</v>
      </c>
      <c r="S14" s="90">
        <v>44561</v>
      </c>
      <c r="T14" s="90">
        <v>44926</v>
      </c>
      <c r="U14" s="90">
        <v>45291</v>
      </c>
      <c r="V14" s="90">
        <v>44196</v>
      </c>
      <c r="W14" s="90">
        <v>43830</v>
      </c>
      <c r="X14" s="90">
        <v>43465</v>
      </c>
      <c r="Y14" s="90">
        <v>43465</v>
      </c>
      <c r="Z14" s="90">
        <v>43465</v>
      </c>
      <c r="AA14" s="90">
        <v>44196</v>
      </c>
      <c r="AB14" s="90">
        <v>44561</v>
      </c>
      <c r="AC14" s="90">
        <v>43100</v>
      </c>
      <c r="AD14" s="90">
        <v>43830</v>
      </c>
      <c r="AE14" s="90">
        <v>43830</v>
      </c>
      <c r="AF14" s="90">
        <v>44561</v>
      </c>
      <c r="AG14" s="90">
        <v>43465</v>
      </c>
      <c r="AH14" s="90">
        <v>43465</v>
      </c>
      <c r="AI14" s="90">
        <v>46022</v>
      </c>
      <c r="AJ14" s="90">
        <v>46387</v>
      </c>
      <c r="AK14" s="90">
        <v>43465</v>
      </c>
      <c r="AL14" s="90">
        <v>45657</v>
      </c>
      <c r="AM14" s="90">
        <v>46022</v>
      </c>
      <c r="AN14" s="90">
        <v>44196</v>
      </c>
      <c r="AO14" s="90">
        <v>43830</v>
      </c>
      <c r="AP14" s="90">
        <v>43465</v>
      </c>
      <c r="AQ14" s="90">
        <v>46022</v>
      </c>
      <c r="AR14" s="90">
        <v>43100</v>
      </c>
      <c r="AS14" s="85" t="s">
        <v>416</v>
      </c>
      <c r="AT14" s="87"/>
      <c r="AU14" s="79"/>
      <c r="AV14" s="79"/>
      <c r="AW14" s="79"/>
      <c r="AX14" s="79"/>
      <c r="AY14" s="79"/>
      <c r="AZ14" s="79"/>
      <c r="BA14" s="79"/>
    </row>
    <row r="15" spans="1:53" ht="157.5" x14ac:dyDescent="0.25">
      <c r="A15" s="84" t="s">
        <v>201</v>
      </c>
      <c r="B15" s="85" t="s">
        <v>417</v>
      </c>
      <c r="C15" s="81" t="s">
        <v>203</v>
      </c>
      <c r="D15" s="91">
        <f>D16+D18+D20+D22+D24+D26+D28</f>
        <v>355367.84431650682</v>
      </c>
      <c r="E15" s="91">
        <f t="shared" ref="E15:AR15" si="0">E16+E18+E20+E22+E24+E26+E28</f>
        <v>118884.0689391448</v>
      </c>
      <c r="F15" s="91">
        <f t="shared" si="0"/>
        <v>6696.7644821186441</v>
      </c>
      <c r="G15" s="91">
        <f t="shared" si="0"/>
        <v>66.172059087661438</v>
      </c>
      <c r="H15" s="91">
        <f t="shared" si="0"/>
        <v>3624.4470900000001</v>
      </c>
      <c r="I15" s="91">
        <f t="shared" si="0"/>
        <v>2336.1093102244554</v>
      </c>
      <c r="J15" s="91">
        <f t="shared" si="0"/>
        <v>3201.7826035740168</v>
      </c>
      <c r="K15" s="91">
        <f t="shared" si="0"/>
        <v>2506.8175566398286</v>
      </c>
      <c r="L15" s="91">
        <f t="shared" si="0"/>
        <v>1254.0396580595391</v>
      </c>
      <c r="M15" s="91">
        <f t="shared" si="0"/>
        <v>0</v>
      </c>
      <c r="N15" s="91">
        <f t="shared" si="0"/>
        <v>3690.5162711864405</v>
      </c>
      <c r="O15" s="91">
        <f t="shared" si="0"/>
        <v>4782.1693382881704</v>
      </c>
      <c r="P15" s="91">
        <f t="shared" si="0"/>
        <v>4508.16201</v>
      </c>
      <c r="Q15" s="91">
        <f t="shared" si="0"/>
        <v>5267.0409030769488</v>
      </c>
      <c r="R15" s="91">
        <f t="shared" si="0"/>
        <v>7302.401313507602</v>
      </c>
      <c r="S15" s="91">
        <f t="shared" si="0"/>
        <v>13423.673224493148</v>
      </c>
      <c r="T15" s="91">
        <f t="shared" si="0"/>
        <v>2512.8366465214922</v>
      </c>
      <c r="U15" s="91">
        <f t="shared" si="0"/>
        <v>7824.242380552605</v>
      </c>
      <c r="V15" s="91">
        <f t="shared" si="0"/>
        <v>30229.760959794534</v>
      </c>
      <c r="W15" s="91">
        <f t="shared" si="0"/>
        <v>1815.6182747321006</v>
      </c>
      <c r="X15" s="91">
        <f t="shared" si="0"/>
        <v>8426.9794348897722</v>
      </c>
      <c r="Y15" s="91">
        <f t="shared" si="0"/>
        <v>562.20731206353571</v>
      </c>
      <c r="Z15" s="91">
        <f t="shared" si="0"/>
        <v>648.10009585102023</v>
      </c>
      <c r="AA15" s="91">
        <f t="shared" si="0"/>
        <v>606.15230394636615</v>
      </c>
      <c r="AB15" s="91">
        <f t="shared" si="0"/>
        <v>12129.269053739032</v>
      </c>
      <c r="AC15" s="91">
        <f t="shared" si="0"/>
        <v>144.81355932203391</v>
      </c>
      <c r="AD15" s="91">
        <f t="shared" si="0"/>
        <v>15923.858108243407</v>
      </c>
      <c r="AE15" s="91">
        <f t="shared" si="0"/>
        <v>1439.8630626869883</v>
      </c>
      <c r="AF15" s="91">
        <f t="shared" si="0"/>
        <v>39162.086426930764</v>
      </c>
      <c r="AG15" s="91">
        <f t="shared" si="0"/>
        <v>2124.2100000000005</v>
      </c>
      <c r="AH15" s="91">
        <f t="shared" si="0"/>
        <v>69.300000000000011</v>
      </c>
      <c r="AI15" s="91">
        <f t="shared" si="0"/>
        <v>0</v>
      </c>
      <c r="AJ15" s="91">
        <f t="shared" si="0"/>
        <v>0</v>
      </c>
      <c r="AK15" s="91">
        <f t="shared" si="0"/>
        <v>50.286320690127354</v>
      </c>
      <c r="AL15" s="91">
        <f t="shared" si="0"/>
        <v>0</v>
      </c>
      <c r="AM15" s="91">
        <f t="shared" si="0"/>
        <v>0</v>
      </c>
      <c r="AN15" s="91">
        <f t="shared" si="0"/>
        <v>5406.0457867256737</v>
      </c>
      <c r="AO15" s="91">
        <f t="shared" si="0"/>
        <v>9643.8072659654899</v>
      </c>
      <c r="AP15" s="91">
        <f t="shared" si="0"/>
        <v>10989.801429874422</v>
      </c>
      <c r="AQ15" s="91">
        <f t="shared" si="0"/>
        <v>6610.4411345762219</v>
      </c>
      <c r="AR15" s="91">
        <f t="shared" si="0"/>
        <v>21504.000000000004</v>
      </c>
      <c r="AS15" s="85" t="s">
        <v>204</v>
      </c>
      <c r="AT15" s="87"/>
      <c r="AU15" s="79"/>
      <c r="AV15" s="79"/>
      <c r="AW15" s="79"/>
      <c r="AX15" s="79"/>
      <c r="AY15" s="79"/>
      <c r="AZ15" s="79"/>
      <c r="BA15" s="79"/>
    </row>
    <row r="16" spans="1:53" ht="22.5" customHeight="1" x14ac:dyDescent="0.25">
      <c r="A16" s="84" t="s">
        <v>207</v>
      </c>
      <c r="B16" s="92">
        <v>2017</v>
      </c>
      <c r="C16" s="81" t="s">
        <v>203</v>
      </c>
      <c r="D16" s="91">
        <f t="shared" ref="D16:AR16" si="1">D17</f>
        <v>69884.393220338985</v>
      </c>
      <c r="E16" s="91">
        <f t="shared" si="1"/>
        <v>43040</v>
      </c>
      <c r="F16" s="91">
        <f t="shared" si="1"/>
        <v>0</v>
      </c>
      <c r="G16" s="91">
        <f t="shared" si="1"/>
        <v>0</v>
      </c>
      <c r="H16" s="91">
        <f t="shared" si="1"/>
        <v>0</v>
      </c>
      <c r="I16" s="91">
        <f t="shared" si="1"/>
        <v>0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239.37627118644068</v>
      </c>
      <c r="O16" s="91">
        <f t="shared" si="1"/>
        <v>0</v>
      </c>
      <c r="P16" s="91">
        <f t="shared" si="1"/>
        <v>0</v>
      </c>
      <c r="Q16" s="91">
        <f t="shared" si="1"/>
        <v>0</v>
      </c>
      <c r="R16" s="91">
        <f t="shared" si="1"/>
        <v>0</v>
      </c>
      <c r="S16" s="91">
        <f t="shared" si="1"/>
        <v>0</v>
      </c>
      <c r="T16" s="91">
        <f t="shared" si="1"/>
        <v>0</v>
      </c>
      <c r="U16" s="91">
        <f t="shared" si="1"/>
        <v>0</v>
      </c>
      <c r="V16" s="91">
        <f t="shared" si="1"/>
        <v>0</v>
      </c>
      <c r="W16" s="91">
        <f t="shared" si="1"/>
        <v>0</v>
      </c>
      <c r="X16" s="91">
        <f t="shared" si="1"/>
        <v>0</v>
      </c>
      <c r="Y16" s="91">
        <f t="shared" si="1"/>
        <v>0</v>
      </c>
      <c r="Z16" s="91">
        <f t="shared" si="1"/>
        <v>0</v>
      </c>
      <c r="AA16" s="91">
        <f t="shared" si="1"/>
        <v>0</v>
      </c>
      <c r="AB16" s="91">
        <f t="shared" si="1"/>
        <v>0</v>
      </c>
      <c r="AC16" s="91">
        <f t="shared" si="1"/>
        <v>144.81355932203391</v>
      </c>
      <c r="AD16" s="91">
        <f t="shared" si="1"/>
        <v>4956.2033898305081</v>
      </c>
      <c r="AE16" s="91">
        <f t="shared" si="1"/>
        <v>0</v>
      </c>
      <c r="AF16" s="91">
        <f t="shared" si="1"/>
        <v>0</v>
      </c>
      <c r="AG16" s="91">
        <f t="shared" si="1"/>
        <v>0</v>
      </c>
      <c r="AH16" s="91">
        <f t="shared" si="1"/>
        <v>0</v>
      </c>
      <c r="AI16" s="91">
        <f t="shared" si="1"/>
        <v>0</v>
      </c>
      <c r="AJ16" s="91">
        <f t="shared" si="1"/>
        <v>0</v>
      </c>
      <c r="AK16" s="91">
        <f t="shared" si="1"/>
        <v>0</v>
      </c>
      <c r="AL16" s="91">
        <f t="shared" si="1"/>
        <v>0</v>
      </c>
      <c r="AM16" s="91">
        <f t="shared" si="1"/>
        <v>0</v>
      </c>
      <c r="AN16" s="91">
        <f t="shared" si="1"/>
        <v>0</v>
      </c>
      <c r="AO16" s="91">
        <f t="shared" si="1"/>
        <v>0</v>
      </c>
      <c r="AP16" s="91">
        <f t="shared" si="1"/>
        <v>0</v>
      </c>
      <c r="AQ16" s="91">
        <f t="shared" si="1"/>
        <v>0</v>
      </c>
      <c r="AR16" s="91">
        <f t="shared" si="1"/>
        <v>21504.000000000004</v>
      </c>
      <c r="AS16" s="206" t="s">
        <v>479</v>
      </c>
      <c r="AT16" s="87"/>
      <c r="AU16" s="79"/>
      <c r="AV16" s="79"/>
      <c r="AW16" s="79" t="s">
        <v>480</v>
      </c>
      <c r="AX16" s="79"/>
      <c r="AY16" s="79"/>
      <c r="AZ16" s="79"/>
      <c r="BA16" s="79"/>
    </row>
    <row r="17" spans="1:53" ht="22.5" customHeight="1" x14ac:dyDescent="0.25">
      <c r="A17" s="84" t="s">
        <v>208</v>
      </c>
      <c r="B17" s="93" t="s">
        <v>418</v>
      </c>
      <c r="C17" s="81" t="s">
        <v>203</v>
      </c>
      <c r="D17" s="94">
        <f>SUM(E17:AR17)</f>
        <v>69884.393220338985</v>
      </c>
      <c r="E17" s="95">
        <f>'[21]2 ИП ТСv2 (без НДС)'!$X$29</f>
        <v>43040</v>
      </c>
      <c r="F17" s="95"/>
      <c r="G17" s="95"/>
      <c r="H17" s="95"/>
      <c r="I17" s="95"/>
      <c r="J17" s="95"/>
      <c r="K17" s="95"/>
      <c r="L17" s="95"/>
      <c r="M17" s="95"/>
      <c r="N17" s="95">
        <f>'[21]2 ИП ТСv2 (без НДС)'!$X$42</f>
        <v>239.37627118644068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>
        <f>'[21]2 ИП ТСv2 (без НДС)'!$X$57</f>
        <v>144.81355932203391</v>
      </c>
      <c r="AD17" s="95">
        <f>'[21]2 ИП ТСv2 (без НДС)'!$X$58</f>
        <v>4956.2033898305081</v>
      </c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>
        <f>'[21]2 ИП ТСv2 (без НДС)'!$X$74</f>
        <v>21504.000000000004</v>
      </c>
      <c r="AS17" s="206"/>
      <c r="AT17" s="87"/>
      <c r="AU17" s="79"/>
      <c r="AV17" s="79"/>
      <c r="AW17" s="79"/>
      <c r="AX17" s="79"/>
      <c r="AY17" s="79"/>
      <c r="AZ17" s="79"/>
      <c r="BA17" s="79"/>
    </row>
    <row r="18" spans="1:53" ht="22.5" customHeight="1" x14ac:dyDescent="0.25">
      <c r="A18" s="84" t="s">
        <v>210</v>
      </c>
      <c r="B18" s="92">
        <v>2018</v>
      </c>
      <c r="C18" s="81" t="s">
        <v>203</v>
      </c>
      <c r="D18" s="91">
        <f t="shared" ref="D18:AR18" si="2">D19</f>
        <v>80367.055585219132</v>
      </c>
      <c r="E18" s="91">
        <f t="shared" si="2"/>
        <v>9471.0000000000018</v>
      </c>
      <c r="F18" s="91">
        <f t="shared" si="2"/>
        <v>6696.7644821186441</v>
      </c>
      <c r="G18" s="91">
        <f t="shared" si="2"/>
        <v>0</v>
      </c>
      <c r="H18" s="91">
        <f t="shared" si="2"/>
        <v>3624.4470900000001</v>
      </c>
      <c r="I18" s="91">
        <f t="shared" si="2"/>
        <v>0</v>
      </c>
      <c r="J18" s="91">
        <f t="shared" si="2"/>
        <v>0</v>
      </c>
      <c r="K18" s="91">
        <f t="shared" si="2"/>
        <v>0</v>
      </c>
      <c r="L18" s="91">
        <f t="shared" si="2"/>
        <v>0</v>
      </c>
      <c r="M18" s="91">
        <f t="shared" si="2"/>
        <v>0</v>
      </c>
      <c r="N18" s="91">
        <f t="shared" si="2"/>
        <v>3451.14</v>
      </c>
      <c r="O18" s="91">
        <f t="shared" si="2"/>
        <v>2807.8620900000005</v>
      </c>
      <c r="P18" s="91">
        <f t="shared" si="2"/>
        <v>4508.16201</v>
      </c>
      <c r="Q18" s="91">
        <f t="shared" si="2"/>
        <v>0</v>
      </c>
      <c r="R18" s="91">
        <f t="shared" si="2"/>
        <v>0</v>
      </c>
      <c r="S18" s="91">
        <f t="shared" si="2"/>
        <v>0</v>
      </c>
      <c r="T18" s="91">
        <f t="shared" si="2"/>
        <v>0</v>
      </c>
      <c r="U18" s="91">
        <f t="shared" si="2"/>
        <v>0</v>
      </c>
      <c r="V18" s="91">
        <f t="shared" si="2"/>
        <v>12596.567164179105</v>
      </c>
      <c r="W18" s="91">
        <f t="shared" si="2"/>
        <v>0</v>
      </c>
      <c r="X18" s="91">
        <f t="shared" si="2"/>
        <v>8426.9794348897722</v>
      </c>
      <c r="Y18" s="91">
        <f t="shared" si="2"/>
        <v>562.20731206353571</v>
      </c>
      <c r="Z18" s="91">
        <f t="shared" si="2"/>
        <v>648.10009585102023</v>
      </c>
      <c r="AA18" s="91">
        <f t="shared" si="2"/>
        <v>0</v>
      </c>
      <c r="AB18" s="91">
        <f t="shared" si="2"/>
        <v>0</v>
      </c>
      <c r="AC18" s="91">
        <f t="shared" si="2"/>
        <v>0</v>
      </c>
      <c r="AD18" s="91">
        <f t="shared" si="2"/>
        <v>5056.398863480762</v>
      </c>
      <c r="AE18" s="91">
        <f t="shared" si="2"/>
        <v>0</v>
      </c>
      <c r="AF18" s="91">
        <f t="shared" si="2"/>
        <v>0</v>
      </c>
      <c r="AG18" s="91">
        <f t="shared" si="2"/>
        <v>2124.2100000000005</v>
      </c>
      <c r="AH18" s="91">
        <f t="shared" si="2"/>
        <v>69.300000000000011</v>
      </c>
      <c r="AI18" s="91">
        <f t="shared" si="2"/>
        <v>0</v>
      </c>
      <c r="AJ18" s="91">
        <f t="shared" si="2"/>
        <v>0</v>
      </c>
      <c r="AK18" s="91">
        <f t="shared" si="2"/>
        <v>50.286320690127354</v>
      </c>
      <c r="AL18" s="91">
        <f t="shared" si="2"/>
        <v>0</v>
      </c>
      <c r="AM18" s="91">
        <f t="shared" si="2"/>
        <v>0</v>
      </c>
      <c r="AN18" s="91">
        <f t="shared" si="2"/>
        <v>562.20731206353571</v>
      </c>
      <c r="AO18" s="91">
        <f t="shared" si="2"/>
        <v>8721.6219800082181</v>
      </c>
      <c r="AP18" s="91">
        <f t="shared" si="2"/>
        <v>10989.801429874422</v>
      </c>
      <c r="AQ18" s="91">
        <f t="shared" si="2"/>
        <v>0</v>
      </c>
      <c r="AR18" s="91">
        <f t="shared" si="2"/>
        <v>0</v>
      </c>
      <c r="AS18" s="206"/>
      <c r="AT18" s="87"/>
      <c r="AU18" s="79"/>
      <c r="AV18" s="79"/>
      <c r="AW18" s="79"/>
      <c r="AX18" s="79"/>
      <c r="AY18" s="79"/>
      <c r="AZ18" s="79"/>
      <c r="BA18" s="79"/>
    </row>
    <row r="19" spans="1:53" ht="22.5" customHeight="1" x14ac:dyDescent="0.25">
      <c r="A19" s="84" t="s">
        <v>211</v>
      </c>
      <c r="B19" s="93" t="s">
        <v>418</v>
      </c>
      <c r="C19" s="81" t="s">
        <v>203</v>
      </c>
      <c r="D19" s="94">
        <f>SUM(E19:AR19)</f>
        <v>80367.055585219132</v>
      </c>
      <c r="E19" s="95">
        <f>'[21]2 ИП ТСv2 (без НДС)'!$AB$29</f>
        <v>9471.0000000000018</v>
      </c>
      <c r="F19" s="95">
        <f>'[21]2 ИП ТСv2 (без НДС)'!$AB$34</f>
        <v>6696.7644821186441</v>
      </c>
      <c r="G19" s="95"/>
      <c r="H19" s="95">
        <f>'[21]2 ИП ТСv2 (без НДС)'!$AB$36</f>
        <v>3624.4470900000001</v>
      </c>
      <c r="I19" s="95"/>
      <c r="J19" s="95"/>
      <c r="K19" s="95"/>
      <c r="L19" s="95"/>
      <c r="M19" s="95"/>
      <c r="N19" s="95">
        <f>'[21]2 ИП ТСv2 (без НДС)'!$AB$42</f>
        <v>3451.14</v>
      </c>
      <c r="O19" s="95">
        <f>'[21]2 ИП ТСv2 (без НДС)'!$AB$43</f>
        <v>2807.8620900000005</v>
      </c>
      <c r="P19" s="95">
        <f>'[21]2 ИП ТСv2 (без НДС)'!$AB$44</f>
        <v>4508.16201</v>
      </c>
      <c r="Q19" s="95"/>
      <c r="R19" s="95"/>
      <c r="S19" s="95"/>
      <c r="T19" s="95"/>
      <c r="U19" s="95"/>
      <c r="V19" s="95">
        <f>'[21]2 ИП ТСv2 (без НДС)'!$AB$50</f>
        <v>12596.567164179105</v>
      </c>
      <c r="W19" s="95"/>
      <c r="X19" s="95">
        <f>'[21]2 ИП ТСv2 (без НДС)'!$AB$52</f>
        <v>8426.9794348897722</v>
      </c>
      <c r="Y19" s="95">
        <f>'[21]2 ИП ТСv2 (без НДС)'!$AB$53</f>
        <v>562.20731206353571</v>
      </c>
      <c r="Z19" s="95">
        <f>'[21]2 ИП ТСv2 (без НДС)'!$AB$54</f>
        <v>648.10009585102023</v>
      </c>
      <c r="AA19" s="95"/>
      <c r="AB19" s="95"/>
      <c r="AC19" s="95"/>
      <c r="AD19" s="95">
        <f>'[21]2 ИП ТСv2 (без НДС)'!$AB$58</f>
        <v>5056.398863480762</v>
      </c>
      <c r="AE19" s="95"/>
      <c r="AF19" s="95"/>
      <c r="AG19" s="95">
        <f>'[21]2 ИП ТСv2 (без НДС)'!$AB$61</f>
        <v>2124.2100000000005</v>
      </c>
      <c r="AH19" s="95">
        <f>'[21]2 ИП ТСv2 (без НДС)'!$AB$62</f>
        <v>69.300000000000011</v>
      </c>
      <c r="AI19" s="95"/>
      <c r="AJ19" s="95"/>
      <c r="AK19" s="95">
        <f>'[21]2 ИП ТСv2 (без НДС)'!$AB$65</f>
        <v>50.286320690127354</v>
      </c>
      <c r="AL19" s="95"/>
      <c r="AM19" s="95"/>
      <c r="AN19" s="95">
        <f>'[21]2 ИП ТСv2 (без НДС)'!$AB$68</f>
        <v>562.20731206353571</v>
      </c>
      <c r="AO19" s="95">
        <f>'[21]2 ИП ТСv2 (без НДС)'!$AB$69</f>
        <v>8721.6219800082181</v>
      </c>
      <c r="AP19" s="95">
        <f>'[21]2 ИП ТСv2 (без НДС)'!$AB$70</f>
        <v>10989.801429874422</v>
      </c>
      <c r="AQ19" s="95"/>
      <c r="AR19" s="95"/>
      <c r="AS19" s="206"/>
      <c r="AT19" s="87"/>
      <c r="AU19" s="79"/>
      <c r="AV19" s="79"/>
      <c r="AW19" s="79"/>
      <c r="AX19" s="79"/>
      <c r="AY19" s="79"/>
      <c r="AZ19" s="79"/>
      <c r="BA19" s="79"/>
    </row>
    <row r="20" spans="1:53" ht="22.5" customHeight="1" x14ac:dyDescent="0.25">
      <c r="A20" s="84" t="s">
        <v>212</v>
      </c>
      <c r="B20" s="92">
        <v>2019</v>
      </c>
      <c r="C20" s="81" t="s">
        <v>203</v>
      </c>
      <c r="D20" s="91">
        <f t="shared" ref="D20:AR20" si="3">D21</f>
        <v>55867.242135543391</v>
      </c>
      <c r="E20" s="91">
        <f t="shared" si="3"/>
        <v>20853.857714920268</v>
      </c>
      <c r="F20" s="91">
        <f t="shared" si="3"/>
        <v>0</v>
      </c>
      <c r="G20" s="91">
        <f t="shared" si="3"/>
        <v>66.172059087661438</v>
      </c>
      <c r="H20" s="91">
        <f t="shared" si="3"/>
        <v>0</v>
      </c>
      <c r="I20" s="91">
        <f t="shared" si="3"/>
        <v>2336.1093102244554</v>
      </c>
      <c r="J20" s="91">
        <f t="shared" si="3"/>
        <v>0</v>
      </c>
      <c r="K20" s="91">
        <f t="shared" si="3"/>
        <v>0</v>
      </c>
      <c r="L20" s="91">
        <f t="shared" si="3"/>
        <v>0</v>
      </c>
      <c r="M20" s="91">
        <f t="shared" si="3"/>
        <v>0</v>
      </c>
      <c r="N20" s="91">
        <f t="shared" si="3"/>
        <v>0</v>
      </c>
      <c r="O20" s="91">
        <f t="shared" si="3"/>
        <v>1974.3072482881698</v>
      </c>
      <c r="P20" s="91">
        <f t="shared" si="3"/>
        <v>0</v>
      </c>
      <c r="Q20" s="91">
        <f t="shared" si="3"/>
        <v>5267.0409030769488</v>
      </c>
      <c r="R20" s="91">
        <f t="shared" si="3"/>
        <v>0</v>
      </c>
      <c r="S20" s="91">
        <f t="shared" si="3"/>
        <v>0</v>
      </c>
      <c r="T20" s="91">
        <f t="shared" si="3"/>
        <v>0</v>
      </c>
      <c r="U20" s="91">
        <f t="shared" si="3"/>
        <v>0</v>
      </c>
      <c r="V20" s="91">
        <f t="shared" si="3"/>
        <v>12774.40230500002</v>
      </c>
      <c r="W20" s="91">
        <f t="shared" si="3"/>
        <v>1815.6182747321006</v>
      </c>
      <c r="X20" s="91">
        <f t="shared" si="3"/>
        <v>0</v>
      </c>
      <c r="Y20" s="91">
        <f t="shared" si="3"/>
        <v>0</v>
      </c>
      <c r="Z20" s="91">
        <f t="shared" si="3"/>
        <v>0</v>
      </c>
      <c r="AA20" s="91">
        <f t="shared" si="3"/>
        <v>0</v>
      </c>
      <c r="AB20" s="91">
        <f t="shared" si="3"/>
        <v>0</v>
      </c>
      <c r="AC20" s="91">
        <f t="shared" si="3"/>
        <v>0</v>
      </c>
      <c r="AD20" s="91">
        <f t="shared" si="3"/>
        <v>5911.2558549321366</v>
      </c>
      <c r="AE20" s="91">
        <f t="shared" si="3"/>
        <v>1439.8630626869883</v>
      </c>
      <c r="AF20" s="91">
        <f t="shared" si="3"/>
        <v>0</v>
      </c>
      <c r="AG20" s="91">
        <f t="shared" si="3"/>
        <v>0</v>
      </c>
      <c r="AH20" s="91">
        <f t="shared" si="3"/>
        <v>0</v>
      </c>
      <c r="AI20" s="91">
        <f t="shared" si="3"/>
        <v>0</v>
      </c>
      <c r="AJ20" s="91">
        <f t="shared" si="3"/>
        <v>0</v>
      </c>
      <c r="AK20" s="91">
        <f t="shared" si="3"/>
        <v>0</v>
      </c>
      <c r="AL20" s="91">
        <f t="shared" si="3"/>
        <v>0</v>
      </c>
      <c r="AM20" s="91">
        <f t="shared" si="3"/>
        <v>0</v>
      </c>
      <c r="AN20" s="91">
        <f t="shared" si="3"/>
        <v>2506.4301166373784</v>
      </c>
      <c r="AO20" s="91">
        <f t="shared" si="3"/>
        <v>922.18528595727116</v>
      </c>
      <c r="AP20" s="91">
        <f t="shared" si="3"/>
        <v>0</v>
      </c>
      <c r="AQ20" s="91">
        <f t="shared" si="3"/>
        <v>0</v>
      </c>
      <c r="AR20" s="91">
        <f t="shared" si="3"/>
        <v>0</v>
      </c>
      <c r="AS20" s="206"/>
      <c r="AT20" s="87"/>
      <c r="AU20" s="79"/>
      <c r="AV20" s="79"/>
      <c r="AW20" s="79"/>
      <c r="AX20" s="79"/>
      <c r="AY20" s="79"/>
      <c r="AZ20" s="79"/>
      <c r="BA20" s="79"/>
    </row>
    <row r="21" spans="1:53" ht="22.5" customHeight="1" x14ac:dyDescent="0.25">
      <c r="A21" s="84" t="s">
        <v>213</v>
      </c>
      <c r="B21" s="93" t="s">
        <v>418</v>
      </c>
      <c r="C21" s="81" t="s">
        <v>203</v>
      </c>
      <c r="D21" s="94">
        <f>SUM(E21:AR21)</f>
        <v>55867.242135543391</v>
      </c>
      <c r="E21" s="95">
        <f>'[21]2 ИП ТСv2 (без НДС)'!$AF$29</f>
        <v>20853.857714920268</v>
      </c>
      <c r="F21" s="95"/>
      <c r="G21" s="95">
        <f>'[21]2 ИП ТСv2 (без НДС)'!$AF$35</f>
        <v>66.172059087661438</v>
      </c>
      <c r="H21" s="95"/>
      <c r="I21" s="95">
        <f>'[21]2 ИП ТСv2 (без НДС)'!$AF$37</f>
        <v>2336.1093102244554</v>
      </c>
      <c r="J21" s="95"/>
      <c r="K21" s="95"/>
      <c r="L21" s="95"/>
      <c r="M21" s="95"/>
      <c r="N21" s="95"/>
      <c r="O21" s="95">
        <f>'[21]2 ИП ТСv2 (без НДС)'!$AF$43</f>
        <v>1974.3072482881698</v>
      </c>
      <c r="P21" s="95"/>
      <c r="Q21" s="95">
        <f>'[21]2 ИП ТСv2 (без НДС)'!$AF$45</f>
        <v>5267.0409030769488</v>
      </c>
      <c r="R21" s="95"/>
      <c r="S21" s="95"/>
      <c r="T21" s="95"/>
      <c r="U21" s="95"/>
      <c r="V21" s="95">
        <f>'[21]2 ИП ТСv2 (без НДС)'!$AF$50</f>
        <v>12774.40230500002</v>
      </c>
      <c r="W21" s="95">
        <f>'[21]2 ИП ТСv2 (без НДС)'!$AF$51</f>
        <v>1815.6182747321006</v>
      </c>
      <c r="X21" s="95"/>
      <c r="Y21" s="95"/>
      <c r="Z21" s="95"/>
      <c r="AA21" s="95"/>
      <c r="AB21" s="95"/>
      <c r="AC21" s="95"/>
      <c r="AD21" s="95">
        <f>'[21]2 ИП ТСv2 (без НДС)'!$AF$58</f>
        <v>5911.2558549321366</v>
      </c>
      <c r="AE21" s="95">
        <f>'[21]2 ИП ТСv2 (без НДС)'!$AF$59</f>
        <v>1439.8630626869883</v>
      </c>
      <c r="AF21" s="95"/>
      <c r="AG21" s="95"/>
      <c r="AH21" s="95"/>
      <c r="AI21" s="95"/>
      <c r="AJ21" s="95"/>
      <c r="AK21" s="95"/>
      <c r="AL21" s="95"/>
      <c r="AM21" s="95"/>
      <c r="AN21" s="95">
        <f>'[21]2 ИП ТСv2 (без НДС)'!$AF$68</f>
        <v>2506.4301166373784</v>
      </c>
      <c r="AO21" s="95">
        <f>'[21]2 ИП ТСv2 (без НДС)'!$AF$69</f>
        <v>922.18528595727116</v>
      </c>
      <c r="AP21" s="95"/>
      <c r="AQ21" s="95"/>
      <c r="AR21" s="95"/>
      <c r="AS21" s="206"/>
      <c r="AT21" s="87"/>
      <c r="AU21" s="79"/>
      <c r="AV21" s="79"/>
      <c r="AW21" s="79"/>
      <c r="AX21" s="79"/>
      <c r="AY21" s="79"/>
      <c r="AZ21" s="79"/>
      <c r="BA21" s="79"/>
    </row>
    <row r="22" spans="1:53" ht="22.5" customHeight="1" x14ac:dyDescent="0.25">
      <c r="A22" s="84" t="s">
        <v>214</v>
      </c>
      <c r="B22" s="92">
        <v>2020</v>
      </c>
      <c r="C22" s="81" t="s">
        <v>203</v>
      </c>
      <c r="D22" s="91">
        <f>D23</f>
        <v>20931.75572610673</v>
      </c>
      <c r="E22" s="91">
        <f t="shared" ref="E22:AR22" si="4">E23</f>
        <v>2625.2196564385731</v>
      </c>
      <c r="F22" s="91">
        <f t="shared" si="4"/>
        <v>0</v>
      </c>
      <c r="G22" s="91">
        <f t="shared" si="4"/>
        <v>0</v>
      </c>
      <c r="H22" s="91">
        <f t="shared" si="4"/>
        <v>0</v>
      </c>
      <c r="I22" s="91">
        <f t="shared" si="4"/>
        <v>0</v>
      </c>
      <c r="J22" s="91">
        <f t="shared" si="4"/>
        <v>3201.7826035740168</v>
      </c>
      <c r="K22" s="91">
        <f t="shared" si="4"/>
        <v>0</v>
      </c>
      <c r="L22" s="91">
        <f t="shared" si="4"/>
        <v>0</v>
      </c>
      <c r="M22" s="91">
        <f t="shared" si="4"/>
        <v>0</v>
      </c>
      <c r="N22" s="91">
        <f t="shared" si="4"/>
        <v>0</v>
      </c>
      <c r="O22" s="91">
        <f t="shared" si="4"/>
        <v>0</v>
      </c>
      <c r="P22" s="91">
        <f t="shared" si="4"/>
        <v>0</v>
      </c>
      <c r="Q22" s="91">
        <f t="shared" si="4"/>
        <v>0</v>
      </c>
      <c r="R22" s="91">
        <f t="shared" si="4"/>
        <v>7302.401313507602</v>
      </c>
      <c r="S22" s="91">
        <f t="shared" si="4"/>
        <v>0</v>
      </c>
      <c r="T22" s="91">
        <f t="shared" si="4"/>
        <v>0</v>
      </c>
      <c r="U22" s="91">
        <f t="shared" si="4"/>
        <v>0</v>
      </c>
      <c r="V22" s="91">
        <f t="shared" si="4"/>
        <v>4858.7914906154119</v>
      </c>
      <c r="W22" s="91">
        <f t="shared" si="4"/>
        <v>0</v>
      </c>
      <c r="X22" s="91">
        <f t="shared" si="4"/>
        <v>0</v>
      </c>
      <c r="Y22" s="91">
        <f t="shared" si="4"/>
        <v>0</v>
      </c>
      <c r="Z22" s="91">
        <f t="shared" si="4"/>
        <v>0</v>
      </c>
      <c r="AA22" s="91">
        <f t="shared" si="4"/>
        <v>606.15230394636615</v>
      </c>
      <c r="AB22" s="91">
        <f t="shared" si="4"/>
        <v>0</v>
      </c>
      <c r="AC22" s="91">
        <f t="shared" si="4"/>
        <v>0</v>
      </c>
      <c r="AD22" s="91">
        <f t="shared" si="4"/>
        <v>0</v>
      </c>
      <c r="AE22" s="91">
        <f t="shared" si="4"/>
        <v>0</v>
      </c>
      <c r="AF22" s="91">
        <f t="shared" si="4"/>
        <v>0</v>
      </c>
      <c r="AG22" s="91">
        <f t="shared" si="4"/>
        <v>0</v>
      </c>
      <c r="AH22" s="91">
        <f t="shared" si="4"/>
        <v>0</v>
      </c>
      <c r="AI22" s="91">
        <f t="shared" si="4"/>
        <v>0</v>
      </c>
      <c r="AJ22" s="91">
        <f t="shared" si="4"/>
        <v>0</v>
      </c>
      <c r="AK22" s="91">
        <f t="shared" si="4"/>
        <v>0</v>
      </c>
      <c r="AL22" s="91">
        <f t="shared" si="4"/>
        <v>0</v>
      </c>
      <c r="AM22" s="91">
        <f t="shared" si="4"/>
        <v>0</v>
      </c>
      <c r="AN22" s="91">
        <f t="shared" si="4"/>
        <v>2337.4083580247593</v>
      </c>
      <c r="AO22" s="91">
        <f t="shared" si="4"/>
        <v>0</v>
      </c>
      <c r="AP22" s="91">
        <f t="shared" si="4"/>
        <v>0</v>
      </c>
      <c r="AQ22" s="91">
        <f t="shared" si="4"/>
        <v>0</v>
      </c>
      <c r="AR22" s="91">
        <f t="shared" si="4"/>
        <v>0</v>
      </c>
      <c r="AS22" s="206"/>
      <c r="AT22" s="87"/>
      <c r="AU22" s="79"/>
      <c r="AV22" s="79"/>
      <c r="AW22" s="79"/>
      <c r="AX22" s="79"/>
      <c r="AY22" s="79"/>
      <c r="AZ22" s="79"/>
      <c r="BA22" s="79"/>
    </row>
    <row r="23" spans="1:53" ht="22.5" customHeight="1" x14ac:dyDescent="0.25">
      <c r="A23" s="84" t="s">
        <v>215</v>
      </c>
      <c r="B23" s="93" t="s">
        <v>418</v>
      </c>
      <c r="C23" s="81" t="s">
        <v>203</v>
      </c>
      <c r="D23" s="94">
        <f>SUM(E23:AR23)</f>
        <v>20931.75572610673</v>
      </c>
      <c r="E23" s="95">
        <f>'[21]2 ИП ТСv2 (без НДС)'!$AJ$29</f>
        <v>2625.2196564385731</v>
      </c>
      <c r="F23" s="95"/>
      <c r="G23" s="95"/>
      <c r="H23" s="95"/>
      <c r="I23" s="95"/>
      <c r="J23" s="95">
        <f>'[21]2 ИП ТСv2 (без НДС)'!$AJ$38</f>
        <v>3201.7826035740168</v>
      </c>
      <c r="K23" s="95"/>
      <c r="L23" s="95"/>
      <c r="M23" s="95"/>
      <c r="N23" s="95"/>
      <c r="O23" s="95"/>
      <c r="P23" s="95"/>
      <c r="Q23" s="95"/>
      <c r="R23" s="95">
        <f>'[21]2 ИП ТСv2 (без НДС)'!$AJ$46</f>
        <v>7302.401313507602</v>
      </c>
      <c r="S23" s="95"/>
      <c r="T23" s="95"/>
      <c r="U23" s="95"/>
      <c r="V23" s="95">
        <f>'[21]2 ИП ТСv2 (без НДС)'!$AJ$50</f>
        <v>4858.7914906154119</v>
      </c>
      <c r="W23" s="95"/>
      <c r="X23" s="95"/>
      <c r="Y23" s="95"/>
      <c r="Z23" s="95"/>
      <c r="AA23" s="95">
        <f>'[21]2 ИП ТСv2 (без НДС)'!$AJ$55</f>
        <v>606.15230394636615</v>
      </c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>
        <f>'[21]2 ИП ТСv2 (без НДС)'!$AJ$68</f>
        <v>2337.4083580247593</v>
      </c>
      <c r="AO23" s="95"/>
      <c r="AP23" s="95"/>
      <c r="AQ23" s="95"/>
      <c r="AR23" s="95"/>
      <c r="AS23" s="206"/>
      <c r="AT23" s="87"/>
      <c r="AU23" s="79"/>
      <c r="AV23" s="79"/>
      <c r="AW23" s="79"/>
      <c r="AX23" s="79"/>
      <c r="AY23" s="79"/>
      <c r="AZ23" s="79"/>
      <c r="BA23" s="79"/>
    </row>
    <row r="24" spans="1:53" ht="22.5" customHeight="1" x14ac:dyDescent="0.25">
      <c r="A24" s="84" t="s">
        <v>470</v>
      </c>
      <c r="B24" s="92">
        <v>2021</v>
      </c>
      <c r="C24" s="81" t="s">
        <v>203</v>
      </c>
      <c r="D24" s="91">
        <f>D25</f>
        <v>79304.615588882909</v>
      </c>
      <c r="E24" s="91">
        <f t="shared" ref="E24:AR24" si="5">E25</f>
        <v>13096.266560481121</v>
      </c>
      <c r="F24" s="91">
        <f t="shared" si="5"/>
        <v>0</v>
      </c>
      <c r="G24" s="91">
        <f t="shared" si="5"/>
        <v>0</v>
      </c>
      <c r="H24" s="91">
        <f t="shared" si="5"/>
        <v>0</v>
      </c>
      <c r="I24" s="91">
        <f t="shared" si="5"/>
        <v>0</v>
      </c>
      <c r="J24" s="91">
        <f t="shared" si="5"/>
        <v>0</v>
      </c>
      <c r="K24" s="91">
        <f t="shared" si="5"/>
        <v>2506.8175566398286</v>
      </c>
      <c r="L24" s="91">
        <f t="shared" si="5"/>
        <v>0</v>
      </c>
      <c r="M24" s="91">
        <f t="shared" si="5"/>
        <v>0</v>
      </c>
      <c r="N24" s="91">
        <f t="shared" si="5"/>
        <v>0</v>
      </c>
      <c r="O24" s="91">
        <f t="shared" si="5"/>
        <v>0</v>
      </c>
      <c r="P24" s="91">
        <f t="shared" si="5"/>
        <v>0</v>
      </c>
      <c r="Q24" s="91">
        <f t="shared" si="5"/>
        <v>0</v>
      </c>
      <c r="R24" s="91">
        <f t="shared" si="5"/>
        <v>0</v>
      </c>
      <c r="S24" s="91">
        <f t="shared" si="5"/>
        <v>13423.673224493148</v>
      </c>
      <c r="T24" s="91">
        <f t="shared" si="5"/>
        <v>0</v>
      </c>
      <c r="U24" s="91">
        <f t="shared" si="5"/>
        <v>0</v>
      </c>
      <c r="V24" s="91">
        <f t="shared" si="5"/>
        <v>0</v>
      </c>
      <c r="W24" s="91">
        <f t="shared" si="5"/>
        <v>0</v>
      </c>
      <c r="X24" s="91">
        <f t="shared" si="5"/>
        <v>0</v>
      </c>
      <c r="Y24" s="91">
        <f t="shared" si="5"/>
        <v>0</v>
      </c>
      <c r="Z24" s="91">
        <f t="shared" si="5"/>
        <v>0</v>
      </c>
      <c r="AA24" s="91">
        <f t="shared" si="5"/>
        <v>0</v>
      </c>
      <c r="AB24" s="91">
        <f t="shared" si="5"/>
        <v>11115.771820338052</v>
      </c>
      <c r="AC24" s="91">
        <f t="shared" si="5"/>
        <v>0</v>
      </c>
      <c r="AD24" s="91">
        <f t="shared" si="5"/>
        <v>0</v>
      </c>
      <c r="AE24" s="91">
        <f t="shared" si="5"/>
        <v>0</v>
      </c>
      <c r="AF24" s="91">
        <f t="shared" si="5"/>
        <v>39162.086426930764</v>
      </c>
      <c r="AG24" s="91">
        <f t="shared" si="5"/>
        <v>0</v>
      </c>
      <c r="AH24" s="91">
        <f t="shared" si="5"/>
        <v>0</v>
      </c>
      <c r="AI24" s="91">
        <f t="shared" si="5"/>
        <v>0</v>
      </c>
      <c r="AJ24" s="91">
        <f t="shared" si="5"/>
        <v>0</v>
      </c>
      <c r="AK24" s="91">
        <f t="shared" si="5"/>
        <v>0</v>
      </c>
      <c r="AL24" s="91">
        <f t="shared" si="5"/>
        <v>0</v>
      </c>
      <c r="AM24" s="91">
        <f t="shared" si="5"/>
        <v>0</v>
      </c>
      <c r="AN24" s="91">
        <f t="shared" si="5"/>
        <v>0</v>
      </c>
      <c r="AO24" s="91">
        <f t="shared" si="5"/>
        <v>0</v>
      </c>
      <c r="AP24" s="91">
        <f t="shared" si="5"/>
        <v>0</v>
      </c>
      <c r="AQ24" s="91">
        <f t="shared" si="5"/>
        <v>0</v>
      </c>
      <c r="AR24" s="91">
        <f t="shared" si="5"/>
        <v>0</v>
      </c>
      <c r="AS24" s="206"/>
      <c r="AT24" s="87"/>
      <c r="AU24" s="79"/>
      <c r="AV24" s="79"/>
      <c r="AW24" s="79"/>
      <c r="AX24" s="79"/>
      <c r="AY24" s="79"/>
      <c r="AZ24" s="79"/>
      <c r="BA24" s="79"/>
    </row>
    <row r="25" spans="1:53" ht="22.5" customHeight="1" x14ac:dyDescent="0.25">
      <c r="A25" s="84" t="s">
        <v>471</v>
      </c>
      <c r="B25" s="93" t="s">
        <v>418</v>
      </c>
      <c r="C25" s="81" t="s">
        <v>203</v>
      </c>
      <c r="D25" s="94">
        <f>SUM(E25:AR25)</f>
        <v>79304.615588882909</v>
      </c>
      <c r="E25" s="95">
        <f>'[21]2 ИП ТСv2 (без НДС)'!$AN$29</f>
        <v>13096.266560481121</v>
      </c>
      <c r="F25" s="95"/>
      <c r="G25" s="95"/>
      <c r="H25" s="95"/>
      <c r="I25" s="95"/>
      <c r="J25" s="95"/>
      <c r="K25" s="95">
        <f>'[21]2 ИП ТСv2 (без НДС)'!$AN$39</f>
        <v>2506.8175566398286</v>
      </c>
      <c r="L25" s="95"/>
      <c r="M25" s="95"/>
      <c r="N25" s="95"/>
      <c r="O25" s="95"/>
      <c r="P25" s="95"/>
      <c r="Q25" s="95"/>
      <c r="R25" s="95"/>
      <c r="S25" s="95">
        <f>'[21]2 ИП ТСv2 (без НДС)'!$AN$47</f>
        <v>13423.673224493148</v>
      </c>
      <c r="T25" s="95"/>
      <c r="U25" s="95"/>
      <c r="V25" s="95"/>
      <c r="W25" s="95"/>
      <c r="X25" s="95"/>
      <c r="Y25" s="95"/>
      <c r="Z25" s="95"/>
      <c r="AA25" s="95"/>
      <c r="AB25" s="95">
        <f>'[21]2 ИП ТСv2 (без НДС)'!$AN$56</f>
        <v>11115.771820338052</v>
      </c>
      <c r="AC25" s="95"/>
      <c r="AD25" s="95"/>
      <c r="AE25" s="95"/>
      <c r="AF25" s="95">
        <f>'[21]2 ИП ТСv2 (без НДС)'!$AN$60</f>
        <v>39162.086426930764</v>
      </c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206"/>
      <c r="AT25" s="87"/>
      <c r="AU25" s="79"/>
      <c r="AV25" s="79"/>
      <c r="AW25" s="79"/>
      <c r="AX25" s="79"/>
      <c r="AY25" s="79"/>
      <c r="AZ25" s="79"/>
      <c r="BA25" s="79"/>
    </row>
    <row r="26" spans="1:53" ht="22.5" customHeight="1" x14ac:dyDescent="0.25">
      <c r="A26" s="84" t="s">
        <v>472</v>
      </c>
      <c r="B26" s="92">
        <v>2022</v>
      </c>
      <c r="C26" s="81" t="s">
        <v>203</v>
      </c>
      <c r="D26" s="91">
        <f>D27</f>
        <v>26010.317689031079</v>
      </c>
      <c r="E26" s="91">
        <f t="shared" ref="E26:AR26" si="6">E27</f>
        <v>18220.249815113108</v>
      </c>
      <c r="F26" s="91">
        <f t="shared" si="6"/>
        <v>0</v>
      </c>
      <c r="G26" s="91">
        <f t="shared" si="6"/>
        <v>0</v>
      </c>
      <c r="H26" s="91">
        <f t="shared" si="6"/>
        <v>0</v>
      </c>
      <c r="I26" s="91">
        <f t="shared" si="6"/>
        <v>0</v>
      </c>
      <c r="J26" s="91">
        <f t="shared" si="6"/>
        <v>0</v>
      </c>
      <c r="K26" s="91">
        <f t="shared" si="6"/>
        <v>0</v>
      </c>
      <c r="L26" s="91">
        <f t="shared" si="6"/>
        <v>1254.0396580595391</v>
      </c>
      <c r="M26" s="91">
        <f t="shared" si="6"/>
        <v>0</v>
      </c>
      <c r="N26" s="91">
        <f t="shared" si="6"/>
        <v>0</v>
      </c>
      <c r="O26" s="91">
        <f t="shared" si="6"/>
        <v>0</v>
      </c>
      <c r="P26" s="91">
        <f t="shared" si="6"/>
        <v>0</v>
      </c>
      <c r="Q26" s="91">
        <f t="shared" si="6"/>
        <v>0</v>
      </c>
      <c r="R26" s="91">
        <f t="shared" si="6"/>
        <v>0</v>
      </c>
      <c r="S26" s="91">
        <f t="shared" si="6"/>
        <v>0</v>
      </c>
      <c r="T26" s="91">
        <f t="shared" si="6"/>
        <v>2512.8366465214922</v>
      </c>
      <c r="U26" s="91">
        <f t="shared" si="6"/>
        <v>0</v>
      </c>
      <c r="V26" s="91">
        <f t="shared" si="6"/>
        <v>0</v>
      </c>
      <c r="W26" s="91">
        <f t="shared" si="6"/>
        <v>0</v>
      </c>
      <c r="X26" s="91">
        <f t="shared" si="6"/>
        <v>0</v>
      </c>
      <c r="Y26" s="91">
        <f t="shared" si="6"/>
        <v>0</v>
      </c>
      <c r="Z26" s="91">
        <f t="shared" si="6"/>
        <v>0</v>
      </c>
      <c r="AA26" s="91">
        <f t="shared" si="6"/>
        <v>0</v>
      </c>
      <c r="AB26" s="91">
        <f t="shared" si="6"/>
        <v>1013.4972334009801</v>
      </c>
      <c r="AC26" s="91">
        <f t="shared" si="6"/>
        <v>0</v>
      </c>
      <c r="AD26" s="91">
        <f t="shared" si="6"/>
        <v>0</v>
      </c>
      <c r="AE26" s="91">
        <f t="shared" si="6"/>
        <v>0</v>
      </c>
      <c r="AF26" s="91">
        <f t="shared" si="6"/>
        <v>0</v>
      </c>
      <c r="AG26" s="91">
        <f t="shared" si="6"/>
        <v>0</v>
      </c>
      <c r="AH26" s="91">
        <f t="shared" si="6"/>
        <v>0</v>
      </c>
      <c r="AI26" s="91">
        <f t="shared" si="6"/>
        <v>0</v>
      </c>
      <c r="AJ26" s="91">
        <f t="shared" si="6"/>
        <v>0</v>
      </c>
      <c r="AK26" s="91">
        <f t="shared" si="6"/>
        <v>0</v>
      </c>
      <c r="AL26" s="91">
        <f t="shared" si="6"/>
        <v>0</v>
      </c>
      <c r="AM26" s="91">
        <f t="shared" si="6"/>
        <v>0</v>
      </c>
      <c r="AN26" s="91">
        <f t="shared" si="6"/>
        <v>0</v>
      </c>
      <c r="AO26" s="91">
        <f t="shared" si="6"/>
        <v>0</v>
      </c>
      <c r="AP26" s="91">
        <f t="shared" si="6"/>
        <v>0</v>
      </c>
      <c r="AQ26" s="91">
        <f t="shared" si="6"/>
        <v>3009.6943359359561</v>
      </c>
      <c r="AR26" s="91">
        <f t="shared" si="6"/>
        <v>0</v>
      </c>
      <c r="AS26" s="206"/>
      <c r="AT26" s="87"/>
      <c r="AU26" s="79"/>
      <c r="AV26" s="79"/>
      <c r="AW26" s="79"/>
      <c r="AX26" s="79"/>
      <c r="AY26" s="79"/>
      <c r="AZ26" s="79"/>
      <c r="BA26" s="79"/>
    </row>
    <row r="27" spans="1:53" ht="22.5" customHeight="1" x14ac:dyDescent="0.25">
      <c r="A27" s="84" t="s">
        <v>473</v>
      </c>
      <c r="B27" s="93" t="s">
        <v>418</v>
      </c>
      <c r="C27" s="81" t="s">
        <v>203</v>
      </c>
      <c r="D27" s="94">
        <f>SUM(E27:AR27)</f>
        <v>26010.317689031079</v>
      </c>
      <c r="E27" s="95">
        <f>'[21]2 ИП ТСv2 (без НДС)'!$AR$29</f>
        <v>18220.249815113108</v>
      </c>
      <c r="F27" s="95"/>
      <c r="G27" s="95"/>
      <c r="H27" s="95"/>
      <c r="I27" s="95"/>
      <c r="J27" s="95"/>
      <c r="K27" s="95"/>
      <c r="L27" s="95">
        <f>'[21]2 ИП ТСv2 (без НДС)'!$AR$40</f>
        <v>1254.0396580595391</v>
      </c>
      <c r="M27" s="95"/>
      <c r="N27" s="95"/>
      <c r="O27" s="95"/>
      <c r="P27" s="95"/>
      <c r="Q27" s="95"/>
      <c r="R27" s="95"/>
      <c r="S27" s="95"/>
      <c r="T27" s="95">
        <f>'[21]2 ИП ТСv2 (без НДС)'!$AR$48</f>
        <v>2512.8366465214922</v>
      </c>
      <c r="U27" s="95"/>
      <c r="V27" s="95"/>
      <c r="W27" s="95"/>
      <c r="X27" s="95"/>
      <c r="Y27" s="95"/>
      <c r="Z27" s="95"/>
      <c r="AA27" s="95"/>
      <c r="AB27" s="95">
        <f>'[21]2 ИП ТСv2 (без НДС)'!$AR$56</f>
        <v>1013.4972334009801</v>
      </c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>
        <f>'[21]2 ИП ТСv2 (без НДС)'!$AR$71</f>
        <v>3009.6943359359561</v>
      </c>
      <c r="AR27" s="95"/>
      <c r="AS27" s="206"/>
      <c r="AT27" s="87"/>
      <c r="AU27" s="79"/>
      <c r="AV27" s="79"/>
      <c r="AW27" s="79"/>
      <c r="AX27" s="79"/>
      <c r="AY27" s="79"/>
      <c r="AZ27" s="79"/>
      <c r="BA27" s="79"/>
    </row>
    <row r="28" spans="1:53" ht="22.5" customHeight="1" x14ac:dyDescent="0.25">
      <c r="A28" s="84" t="s">
        <v>474</v>
      </c>
      <c r="B28" s="92">
        <v>2023</v>
      </c>
      <c r="C28" s="81" t="s">
        <v>203</v>
      </c>
      <c r="D28" s="91">
        <f>D29</f>
        <v>23002.464371384602</v>
      </c>
      <c r="E28" s="91">
        <f t="shared" ref="E28:AR28" si="7">E29</f>
        <v>11577.47519219173</v>
      </c>
      <c r="F28" s="91">
        <f t="shared" si="7"/>
        <v>0</v>
      </c>
      <c r="G28" s="91">
        <f t="shared" si="7"/>
        <v>0</v>
      </c>
      <c r="H28" s="91">
        <f t="shared" si="7"/>
        <v>0</v>
      </c>
      <c r="I28" s="91">
        <f t="shared" si="7"/>
        <v>0</v>
      </c>
      <c r="J28" s="91">
        <f t="shared" si="7"/>
        <v>0</v>
      </c>
      <c r="K28" s="91">
        <f t="shared" si="7"/>
        <v>0</v>
      </c>
      <c r="L28" s="91">
        <f t="shared" si="7"/>
        <v>0</v>
      </c>
      <c r="M28" s="91">
        <f t="shared" si="7"/>
        <v>0</v>
      </c>
      <c r="N28" s="91">
        <f t="shared" si="7"/>
        <v>0</v>
      </c>
      <c r="O28" s="91">
        <f t="shared" si="7"/>
        <v>0</v>
      </c>
      <c r="P28" s="91">
        <f t="shared" si="7"/>
        <v>0</v>
      </c>
      <c r="Q28" s="91">
        <f t="shared" si="7"/>
        <v>0</v>
      </c>
      <c r="R28" s="91">
        <f t="shared" si="7"/>
        <v>0</v>
      </c>
      <c r="S28" s="91">
        <f t="shared" si="7"/>
        <v>0</v>
      </c>
      <c r="T28" s="91">
        <f t="shared" si="7"/>
        <v>0</v>
      </c>
      <c r="U28" s="91">
        <f t="shared" si="7"/>
        <v>7824.242380552605</v>
      </c>
      <c r="V28" s="91">
        <f t="shared" si="7"/>
        <v>0</v>
      </c>
      <c r="W28" s="91">
        <f t="shared" si="7"/>
        <v>0</v>
      </c>
      <c r="X28" s="91">
        <f t="shared" si="7"/>
        <v>0</v>
      </c>
      <c r="Y28" s="91">
        <f t="shared" si="7"/>
        <v>0</v>
      </c>
      <c r="Z28" s="91">
        <f t="shared" si="7"/>
        <v>0</v>
      </c>
      <c r="AA28" s="91">
        <f t="shared" si="7"/>
        <v>0</v>
      </c>
      <c r="AB28" s="91">
        <f t="shared" si="7"/>
        <v>0</v>
      </c>
      <c r="AC28" s="91">
        <f t="shared" si="7"/>
        <v>0</v>
      </c>
      <c r="AD28" s="91">
        <f t="shared" si="7"/>
        <v>0</v>
      </c>
      <c r="AE28" s="91">
        <f t="shared" si="7"/>
        <v>0</v>
      </c>
      <c r="AF28" s="91">
        <f t="shared" si="7"/>
        <v>0</v>
      </c>
      <c r="AG28" s="91">
        <f t="shared" si="7"/>
        <v>0</v>
      </c>
      <c r="AH28" s="91">
        <f t="shared" si="7"/>
        <v>0</v>
      </c>
      <c r="AI28" s="91">
        <f t="shared" si="7"/>
        <v>0</v>
      </c>
      <c r="AJ28" s="91">
        <f t="shared" si="7"/>
        <v>0</v>
      </c>
      <c r="AK28" s="91">
        <f t="shared" si="7"/>
        <v>0</v>
      </c>
      <c r="AL28" s="91">
        <f t="shared" si="7"/>
        <v>0</v>
      </c>
      <c r="AM28" s="91">
        <f t="shared" si="7"/>
        <v>0</v>
      </c>
      <c r="AN28" s="91">
        <f t="shared" si="7"/>
        <v>0</v>
      </c>
      <c r="AO28" s="91">
        <f t="shared" si="7"/>
        <v>0</v>
      </c>
      <c r="AP28" s="91">
        <f t="shared" si="7"/>
        <v>0</v>
      </c>
      <c r="AQ28" s="91">
        <f t="shared" si="7"/>
        <v>3600.7467986402662</v>
      </c>
      <c r="AR28" s="91">
        <f t="shared" si="7"/>
        <v>0</v>
      </c>
      <c r="AS28" s="206"/>
      <c r="AT28" s="87"/>
      <c r="AU28" s="79"/>
      <c r="AV28" s="79"/>
      <c r="AW28" s="79"/>
      <c r="AX28" s="79"/>
      <c r="AY28" s="79"/>
      <c r="AZ28" s="79"/>
      <c r="BA28" s="79"/>
    </row>
    <row r="29" spans="1:53" ht="22.5" customHeight="1" x14ac:dyDescent="0.25">
      <c r="A29" s="84" t="s">
        <v>475</v>
      </c>
      <c r="B29" s="93" t="s">
        <v>418</v>
      </c>
      <c r="C29" s="81" t="s">
        <v>203</v>
      </c>
      <c r="D29" s="94">
        <f>SUM(E29:AR29)</f>
        <v>23002.464371384602</v>
      </c>
      <c r="E29" s="95">
        <f>'[21]2 ИП ТСv2 (без НДС)'!$AV$29</f>
        <v>11577.47519219173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>
        <f>'[21]2 ИП ТСv2 (без НДС)'!$AV$49</f>
        <v>7824.242380552605</v>
      </c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>
        <f>'[21]2 ИП ТСv2 (без НДС)'!$AV$71</f>
        <v>3600.7467986402662</v>
      </c>
      <c r="AR29" s="95"/>
      <c r="AS29" s="206"/>
      <c r="AT29" s="87"/>
      <c r="AU29" s="79"/>
      <c r="AV29" s="79"/>
      <c r="AW29" s="79"/>
      <c r="AX29" s="79"/>
      <c r="AY29" s="79"/>
      <c r="AZ29" s="79"/>
      <c r="BA29" s="79"/>
    </row>
    <row r="30" spans="1:53" ht="110.25" x14ac:dyDescent="0.25">
      <c r="A30" s="84" t="s">
        <v>216</v>
      </c>
      <c r="B30" s="85" t="s">
        <v>419</v>
      </c>
      <c r="C30" s="81" t="s">
        <v>164</v>
      </c>
      <c r="D30" s="81" t="s">
        <v>164</v>
      </c>
      <c r="E30" s="81" t="s">
        <v>164</v>
      </c>
      <c r="F30" s="81" t="s">
        <v>164</v>
      </c>
      <c r="G30" s="81" t="s">
        <v>164</v>
      </c>
      <c r="H30" s="81" t="s">
        <v>164</v>
      </c>
      <c r="I30" s="81" t="s">
        <v>164</v>
      </c>
      <c r="J30" s="81" t="s">
        <v>164</v>
      </c>
      <c r="K30" s="81" t="s">
        <v>164</v>
      </c>
      <c r="L30" s="81" t="s">
        <v>164</v>
      </c>
      <c r="M30" s="81" t="s">
        <v>164</v>
      </c>
      <c r="N30" s="81" t="s">
        <v>164</v>
      </c>
      <c r="O30" s="81" t="s">
        <v>164</v>
      </c>
      <c r="P30" s="81" t="s">
        <v>164</v>
      </c>
      <c r="Q30" s="81" t="s">
        <v>164</v>
      </c>
      <c r="R30" s="81" t="s">
        <v>164</v>
      </c>
      <c r="S30" s="81" t="s">
        <v>164</v>
      </c>
      <c r="T30" s="81" t="s">
        <v>164</v>
      </c>
      <c r="U30" s="81" t="s">
        <v>164</v>
      </c>
      <c r="V30" s="81" t="s">
        <v>164</v>
      </c>
      <c r="W30" s="81" t="s">
        <v>164</v>
      </c>
      <c r="X30" s="81" t="s">
        <v>164</v>
      </c>
      <c r="Y30" s="81" t="s">
        <v>164</v>
      </c>
      <c r="Z30" s="81" t="s">
        <v>164</v>
      </c>
      <c r="AA30" s="81" t="s">
        <v>164</v>
      </c>
      <c r="AB30" s="81" t="s">
        <v>164</v>
      </c>
      <c r="AC30" s="81" t="s">
        <v>164</v>
      </c>
      <c r="AD30" s="81" t="s">
        <v>164</v>
      </c>
      <c r="AE30" s="81" t="s">
        <v>164</v>
      </c>
      <c r="AF30" s="81" t="s">
        <v>164</v>
      </c>
      <c r="AG30" s="81" t="s">
        <v>164</v>
      </c>
      <c r="AH30" s="81" t="s">
        <v>164</v>
      </c>
      <c r="AI30" s="81" t="s">
        <v>164</v>
      </c>
      <c r="AJ30" s="81" t="s">
        <v>164</v>
      </c>
      <c r="AK30" s="81" t="s">
        <v>164</v>
      </c>
      <c r="AL30" s="81" t="s">
        <v>164</v>
      </c>
      <c r="AM30" s="81" t="s">
        <v>164</v>
      </c>
      <c r="AN30" s="81" t="s">
        <v>164</v>
      </c>
      <c r="AO30" s="81" t="s">
        <v>164</v>
      </c>
      <c r="AP30" s="81" t="s">
        <v>164</v>
      </c>
      <c r="AQ30" s="81" t="s">
        <v>164</v>
      </c>
      <c r="AR30" s="81" t="s">
        <v>164</v>
      </c>
      <c r="AS30" s="85"/>
      <c r="AT30" s="87"/>
      <c r="AU30" s="79"/>
      <c r="AV30" s="79"/>
      <c r="AW30" s="79"/>
      <c r="AX30" s="79"/>
      <c r="AY30" s="79"/>
      <c r="AZ30" s="79"/>
      <c r="BA30" s="79"/>
    </row>
    <row r="31" spans="1:53" ht="156.75" customHeight="1" x14ac:dyDescent="0.25">
      <c r="A31" s="84" t="s">
        <v>218</v>
      </c>
      <c r="B31" s="85" t="s">
        <v>422</v>
      </c>
      <c r="C31" s="81" t="s">
        <v>164</v>
      </c>
      <c r="D31" s="81" t="s">
        <v>164</v>
      </c>
      <c r="E31" s="81" t="s">
        <v>164</v>
      </c>
      <c r="F31" s="81" t="s">
        <v>164</v>
      </c>
      <c r="G31" s="81" t="s">
        <v>164</v>
      </c>
      <c r="H31" s="81" t="s">
        <v>164</v>
      </c>
      <c r="I31" s="81" t="s">
        <v>164</v>
      </c>
      <c r="J31" s="81" t="s">
        <v>164</v>
      </c>
      <c r="K31" s="81" t="s">
        <v>164</v>
      </c>
      <c r="L31" s="81" t="s">
        <v>164</v>
      </c>
      <c r="M31" s="81" t="s">
        <v>164</v>
      </c>
      <c r="N31" s="81" t="s">
        <v>164</v>
      </c>
      <c r="O31" s="81" t="s">
        <v>164</v>
      </c>
      <c r="P31" s="81" t="s">
        <v>164</v>
      </c>
      <c r="Q31" s="81" t="s">
        <v>164</v>
      </c>
      <c r="R31" s="81" t="s">
        <v>164</v>
      </c>
      <c r="S31" s="81" t="s">
        <v>164</v>
      </c>
      <c r="T31" s="81" t="s">
        <v>164</v>
      </c>
      <c r="U31" s="81" t="s">
        <v>164</v>
      </c>
      <c r="V31" s="81" t="s">
        <v>164</v>
      </c>
      <c r="W31" s="81" t="s">
        <v>164</v>
      </c>
      <c r="X31" s="81" t="s">
        <v>164</v>
      </c>
      <c r="Y31" s="81" t="s">
        <v>164</v>
      </c>
      <c r="Z31" s="81" t="s">
        <v>164</v>
      </c>
      <c r="AA31" s="81" t="s">
        <v>164</v>
      </c>
      <c r="AB31" s="81" t="s">
        <v>164</v>
      </c>
      <c r="AC31" s="81" t="s">
        <v>164</v>
      </c>
      <c r="AD31" s="81" t="s">
        <v>164</v>
      </c>
      <c r="AE31" s="81" t="s">
        <v>164</v>
      </c>
      <c r="AF31" s="81" t="s">
        <v>164</v>
      </c>
      <c r="AG31" s="81" t="s">
        <v>164</v>
      </c>
      <c r="AH31" s="81" t="s">
        <v>164</v>
      </c>
      <c r="AI31" s="81" t="s">
        <v>164</v>
      </c>
      <c r="AJ31" s="81" t="s">
        <v>164</v>
      </c>
      <c r="AK31" s="81" t="s">
        <v>164</v>
      </c>
      <c r="AL31" s="81" t="s">
        <v>164</v>
      </c>
      <c r="AM31" s="81" t="s">
        <v>164</v>
      </c>
      <c r="AN31" s="81" t="s">
        <v>164</v>
      </c>
      <c r="AO31" s="81" t="s">
        <v>164</v>
      </c>
      <c r="AP31" s="81" t="s">
        <v>164</v>
      </c>
      <c r="AQ31" s="81" t="s">
        <v>164</v>
      </c>
      <c r="AR31" s="81" t="s">
        <v>164</v>
      </c>
      <c r="AS31" s="85"/>
      <c r="AT31" s="87"/>
      <c r="AU31" s="79"/>
      <c r="AV31" s="79"/>
      <c r="AW31" s="79"/>
      <c r="AX31" s="79"/>
      <c r="AY31" s="79"/>
      <c r="AZ31" s="79"/>
      <c r="BA31" s="79"/>
    </row>
    <row r="32" spans="1:53" ht="33.75" customHeight="1" x14ac:dyDescent="0.25">
      <c r="A32" s="84" t="s">
        <v>220</v>
      </c>
      <c r="B32" s="96">
        <v>2017</v>
      </c>
      <c r="C32" s="81" t="s">
        <v>423</v>
      </c>
      <c r="D32" s="81"/>
      <c r="E32" s="97">
        <f>'[21]4-ИП'!$H$13</f>
        <v>146.43</v>
      </c>
      <c r="F32" s="97">
        <f t="shared" ref="F32:F43" si="8">E32</f>
        <v>146.43</v>
      </c>
      <c r="G32" s="97">
        <f t="shared" ref="G32:G43" si="9">E32</f>
        <v>146.43</v>
      </c>
      <c r="H32" s="97">
        <f t="shared" ref="H32:H43" si="10">E32</f>
        <v>146.43</v>
      </c>
      <c r="I32" s="97">
        <f t="shared" ref="I32:I43" si="11">E32</f>
        <v>146.43</v>
      </c>
      <c r="J32" s="97">
        <f t="shared" ref="J32:J43" si="12">E32</f>
        <v>146.43</v>
      </c>
      <c r="K32" s="97">
        <f t="shared" ref="K32:K43" si="13">E32</f>
        <v>146.43</v>
      </c>
      <c r="L32" s="97">
        <f t="shared" ref="L32:L43" si="14">E32</f>
        <v>146.43</v>
      </c>
      <c r="M32" s="97">
        <f t="shared" ref="M32:M43" si="15">E32</f>
        <v>146.43</v>
      </c>
      <c r="N32" s="97">
        <f t="shared" ref="N32:N43" si="16">E32</f>
        <v>146.43</v>
      </c>
      <c r="O32" s="97">
        <f t="shared" ref="O32:O43" si="17">E32</f>
        <v>146.43</v>
      </c>
      <c r="P32" s="97">
        <f t="shared" ref="P32:P43" si="18">E32</f>
        <v>146.43</v>
      </c>
      <c r="Q32" s="97">
        <f t="shared" ref="Q32:Q43" si="19">E32</f>
        <v>146.43</v>
      </c>
      <c r="R32" s="97">
        <f t="shared" ref="R32:R43" si="20">E32</f>
        <v>146.43</v>
      </c>
      <c r="S32" s="97">
        <f t="shared" ref="S32:S43" si="21">E32</f>
        <v>146.43</v>
      </c>
      <c r="T32" s="97">
        <f t="shared" ref="T32:T43" si="22">E32</f>
        <v>146.43</v>
      </c>
      <c r="U32" s="97">
        <f t="shared" ref="U32:U43" si="23">E32</f>
        <v>146.43</v>
      </c>
      <c r="V32" s="97">
        <f>'[21]4-ИП'!$H$15</f>
        <v>149.26</v>
      </c>
      <c r="W32" s="97">
        <f>$V32</f>
        <v>149.26</v>
      </c>
      <c r="X32" s="97">
        <f t="shared" ref="X32:AD33" si="24">$V32</f>
        <v>149.26</v>
      </c>
      <c r="Y32" s="97">
        <f t="shared" si="24"/>
        <v>149.26</v>
      </c>
      <c r="Z32" s="97">
        <f t="shared" si="24"/>
        <v>149.26</v>
      </c>
      <c r="AA32" s="97">
        <f t="shared" si="24"/>
        <v>149.26</v>
      </c>
      <c r="AB32" s="97">
        <f t="shared" si="24"/>
        <v>149.26</v>
      </c>
      <c r="AC32" s="97">
        <f t="shared" ref="AC32:AC43" si="25">E32</f>
        <v>146.43</v>
      </c>
      <c r="AD32" s="97">
        <f t="shared" si="24"/>
        <v>149.26</v>
      </c>
      <c r="AE32" s="97">
        <f t="shared" ref="AE32:AE43" si="26">E32</f>
        <v>146.43</v>
      </c>
      <c r="AF32" s="97">
        <f t="shared" ref="AF32:AF43" si="27">E32</f>
        <v>146.43</v>
      </c>
      <c r="AG32" s="97">
        <f t="shared" ref="AG32:AG43" si="28">$V32</f>
        <v>149.26</v>
      </c>
      <c r="AH32" s="97">
        <f t="shared" ref="AH32:AH43" si="29">E32</f>
        <v>146.43</v>
      </c>
      <c r="AI32" s="97">
        <f t="shared" ref="AI32:AI43" si="30">E32</f>
        <v>146.43</v>
      </c>
      <c r="AJ32" s="97">
        <f t="shared" ref="AJ32:AJ43" si="31">E32</f>
        <v>146.43</v>
      </c>
      <c r="AK32" s="97">
        <f t="shared" ref="AK32:AR43" si="32">$V32</f>
        <v>149.26</v>
      </c>
      <c r="AL32" s="97">
        <f t="shared" si="32"/>
        <v>149.26</v>
      </c>
      <c r="AM32" s="97">
        <f t="shared" si="32"/>
        <v>149.26</v>
      </c>
      <c r="AN32" s="97">
        <f t="shared" si="32"/>
        <v>149.26</v>
      </c>
      <c r="AO32" s="97">
        <f t="shared" si="32"/>
        <v>149.26</v>
      </c>
      <c r="AP32" s="97">
        <f t="shared" si="32"/>
        <v>149.26</v>
      </c>
      <c r="AQ32" s="97">
        <f t="shared" si="32"/>
        <v>149.26</v>
      </c>
      <c r="AR32" s="97">
        <f t="shared" si="32"/>
        <v>149.26</v>
      </c>
      <c r="AS32" s="85"/>
      <c r="AT32" s="87"/>
      <c r="AU32" s="79"/>
      <c r="AV32" s="79"/>
      <c r="AW32" s="79"/>
      <c r="AX32" s="79"/>
      <c r="AY32" s="79"/>
      <c r="AZ32" s="79"/>
      <c r="BA32" s="79"/>
    </row>
    <row r="33" spans="1:53" ht="33.75" customHeight="1" x14ac:dyDescent="0.25">
      <c r="A33" s="84" t="s">
        <v>223</v>
      </c>
      <c r="B33" s="96">
        <v>2018</v>
      </c>
      <c r="C33" s="81" t="s">
        <v>423</v>
      </c>
      <c r="D33" s="81"/>
      <c r="E33" s="97">
        <f>'[21]4-ИП'!$I$13</f>
        <v>159.80000000000001</v>
      </c>
      <c r="F33" s="97">
        <f t="shared" si="8"/>
        <v>159.80000000000001</v>
      </c>
      <c r="G33" s="97">
        <f t="shared" si="9"/>
        <v>159.80000000000001</v>
      </c>
      <c r="H33" s="97">
        <f t="shared" si="10"/>
        <v>159.80000000000001</v>
      </c>
      <c r="I33" s="97">
        <f t="shared" si="11"/>
        <v>159.80000000000001</v>
      </c>
      <c r="J33" s="97">
        <f t="shared" si="12"/>
        <v>159.80000000000001</v>
      </c>
      <c r="K33" s="97">
        <f t="shared" si="13"/>
        <v>159.80000000000001</v>
      </c>
      <c r="L33" s="97">
        <f t="shared" si="14"/>
        <v>159.80000000000001</v>
      </c>
      <c r="M33" s="97">
        <f t="shared" si="15"/>
        <v>159.80000000000001</v>
      </c>
      <c r="N33" s="97">
        <f t="shared" si="16"/>
        <v>159.80000000000001</v>
      </c>
      <c r="O33" s="97">
        <f t="shared" si="17"/>
        <v>159.80000000000001</v>
      </c>
      <c r="P33" s="97">
        <f t="shared" si="18"/>
        <v>159.80000000000001</v>
      </c>
      <c r="Q33" s="97">
        <f t="shared" si="19"/>
        <v>159.80000000000001</v>
      </c>
      <c r="R33" s="97">
        <f t="shared" si="20"/>
        <v>159.80000000000001</v>
      </c>
      <c r="S33" s="97">
        <f t="shared" si="21"/>
        <v>159.80000000000001</v>
      </c>
      <c r="T33" s="97">
        <f t="shared" si="22"/>
        <v>159.80000000000001</v>
      </c>
      <c r="U33" s="97">
        <f t="shared" si="23"/>
        <v>159.80000000000001</v>
      </c>
      <c r="V33" s="97">
        <f>'[21]4-ИП'!$I$15</f>
        <v>166.4</v>
      </c>
      <c r="W33" s="97">
        <f>$V33</f>
        <v>166.4</v>
      </c>
      <c r="X33" s="97">
        <f t="shared" si="24"/>
        <v>166.4</v>
      </c>
      <c r="Y33" s="97">
        <f t="shared" si="24"/>
        <v>166.4</v>
      </c>
      <c r="Z33" s="97">
        <f t="shared" si="24"/>
        <v>166.4</v>
      </c>
      <c r="AA33" s="97">
        <f t="shared" si="24"/>
        <v>166.4</v>
      </c>
      <c r="AB33" s="97">
        <f t="shared" si="24"/>
        <v>166.4</v>
      </c>
      <c r="AC33" s="97">
        <f t="shared" si="25"/>
        <v>159.80000000000001</v>
      </c>
      <c r="AD33" s="97">
        <f t="shared" si="24"/>
        <v>166.4</v>
      </c>
      <c r="AE33" s="97">
        <f t="shared" si="26"/>
        <v>159.80000000000001</v>
      </c>
      <c r="AF33" s="97">
        <f t="shared" si="27"/>
        <v>159.80000000000001</v>
      </c>
      <c r="AG33" s="97">
        <f t="shared" si="28"/>
        <v>166.4</v>
      </c>
      <c r="AH33" s="97">
        <f t="shared" si="29"/>
        <v>159.80000000000001</v>
      </c>
      <c r="AI33" s="97">
        <f t="shared" si="30"/>
        <v>159.80000000000001</v>
      </c>
      <c r="AJ33" s="97">
        <f t="shared" si="31"/>
        <v>159.80000000000001</v>
      </c>
      <c r="AK33" s="97">
        <f t="shared" si="32"/>
        <v>166.4</v>
      </c>
      <c r="AL33" s="97">
        <f t="shared" si="32"/>
        <v>166.4</v>
      </c>
      <c r="AM33" s="97">
        <f t="shared" si="32"/>
        <v>166.4</v>
      </c>
      <c r="AN33" s="97">
        <f t="shared" si="32"/>
        <v>166.4</v>
      </c>
      <c r="AO33" s="97">
        <f t="shared" si="32"/>
        <v>166.4</v>
      </c>
      <c r="AP33" s="97">
        <f t="shared" si="32"/>
        <v>166.4</v>
      </c>
      <c r="AQ33" s="97">
        <f t="shared" si="32"/>
        <v>166.4</v>
      </c>
      <c r="AR33" s="97">
        <f t="shared" si="32"/>
        <v>166.4</v>
      </c>
      <c r="AS33" s="85"/>
      <c r="AT33" s="87"/>
      <c r="AU33" s="79"/>
      <c r="AV33" s="79"/>
      <c r="AW33" s="79"/>
      <c r="AX33" s="79"/>
      <c r="AY33" s="79"/>
      <c r="AZ33" s="79"/>
      <c r="BA33" s="79"/>
    </row>
    <row r="34" spans="1:53" x14ac:dyDescent="0.25">
      <c r="A34" s="207" t="s">
        <v>420</v>
      </c>
      <c r="B34" s="206">
        <v>2019</v>
      </c>
      <c r="C34" s="208" t="s">
        <v>423</v>
      </c>
      <c r="D34" s="81"/>
      <c r="E34" s="97">
        <f>'[21]4-ИП'!$J$13</f>
        <v>165.4</v>
      </c>
      <c r="F34" s="97">
        <f t="shared" si="8"/>
        <v>165.4</v>
      </c>
      <c r="G34" s="97">
        <f t="shared" si="9"/>
        <v>165.4</v>
      </c>
      <c r="H34" s="97">
        <f t="shared" si="10"/>
        <v>165.4</v>
      </c>
      <c r="I34" s="97">
        <f t="shared" si="11"/>
        <v>165.4</v>
      </c>
      <c r="J34" s="97">
        <f t="shared" si="12"/>
        <v>165.4</v>
      </c>
      <c r="K34" s="97">
        <f t="shared" si="13"/>
        <v>165.4</v>
      </c>
      <c r="L34" s="97">
        <f t="shared" si="14"/>
        <v>165.4</v>
      </c>
      <c r="M34" s="97">
        <f t="shared" si="15"/>
        <v>165.4</v>
      </c>
      <c r="N34" s="97">
        <f t="shared" si="16"/>
        <v>165.4</v>
      </c>
      <c r="O34" s="97">
        <f t="shared" si="17"/>
        <v>165.4</v>
      </c>
      <c r="P34" s="97">
        <f t="shared" si="18"/>
        <v>165.4</v>
      </c>
      <c r="Q34" s="97">
        <f t="shared" si="19"/>
        <v>165.4</v>
      </c>
      <c r="R34" s="97">
        <f t="shared" si="20"/>
        <v>165.4</v>
      </c>
      <c r="S34" s="97">
        <f t="shared" si="21"/>
        <v>165.4</v>
      </c>
      <c r="T34" s="97">
        <f t="shared" si="22"/>
        <v>165.4</v>
      </c>
      <c r="U34" s="97">
        <f t="shared" si="23"/>
        <v>165.4</v>
      </c>
      <c r="V34" s="209">
        <f>'[21]4-ИП'!$J$15</f>
        <v>164</v>
      </c>
      <c r="W34" s="209">
        <f t="shared" ref="W34:AD43" si="33">$V34</f>
        <v>164</v>
      </c>
      <c r="X34" s="209">
        <f t="shared" si="33"/>
        <v>164</v>
      </c>
      <c r="Y34" s="209">
        <f t="shared" si="33"/>
        <v>164</v>
      </c>
      <c r="Z34" s="209">
        <f t="shared" si="33"/>
        <v>164</v>
      </c>
      <c r="AA34" s="209">
        <f t="shared" si="33"/>
        <v>164</v>
      </c>
      <c r="AB34" s="209">
        <f t="shared" si="33"/>
        <v>164</v>
      </c>
      <c r="AC34" s="97">
        <f t="shared" si="25"/>
        <v>165.4</v>
      </c>
      <c r="AD34" s="209">
        <f t="shared" si="33"/>
        <v>164</v>
      </c>
      <c r="AE34" s="97">
        <f t="shared" si="26"/>
        <v>165.4</v>
      </c>
      <c r="AF34" s="97">
        <f t="shared" si="27"/>
        <v>165.4</v>
      </c>
      <c r="AG34" s="209">
        <f t="shared" si="28"/>
        <v>164</v>
      </c>
      <c r="AH34" s="97">
        <f t="shared" si="29"/>
        <v>165.4</v>
      </c>
      <c r="AI34" s="97">
        <f t="shared" si="30"/>
        <v>165.4</v>
      </c>
      <c r="AJ34" s="97">
        <f t="shared" si="31"/>
        <v>165.4</v>
      </c>
      <c r="AK34" s="209">
        <f t="shared" si="32"/>
        <v>164</v>
      </c>
      <c r="AL34" s="209">
        <f t="shared" si="32"/>
        <v>164</v>
      </c>
      <c r="AM34" s="209">
        <f t="shared" si="32"/>
        <v>164</v>
      </c>
      <c r="AN34" s="209">
        <f t="shared" si="32"/>
        <v>164</v>
      </c>
      <c r="AO34" s="209">
        <f t="shared" si="32"/>
        <v>164</v>
      </c>
      <c r="AP34" s="209">
        <f t="shared" si="32"/>
        <v>164</v>
      </c>
      <c r="AQ34" s="209">
        <f t="shared" si="32"/>
        <v>164</v>
      </c>
      <c r="AR34" s="209">
        <f t="shared" si="32"/>
        <v>164</v>
      </c>
      <c r="AS34" s="208"/>
      <c r="AT34" s="87"/>
      <c r="AU34" s="79"/>
      <c r="AV34" s="79"/>
      <c r="AW34" s="79"/>
      <c r="AX34" s="79"/>
      <c r="AY34" s="79"/>
      <c r="AZ34" s="79"/>
      <c r="BA34" s="79"/>
    </row>
    <row r="35" spans="1:53" x14ac:dyDescent="0.25">
      <c r="A35" s="207"/>
      <c r="B35" s="206"/>
      <c r="C35" s="208"/>
      <c r="D35" s="81"/>
      <c r="E35" s="97">
        <f>-'[21]4-ИП'!$J$14</f>
        <v>130.19999999999999</v>
      </c>
      <c r="F35" s="97">
        <f t="shared" si="8"/>
        <v>130.19999999999999</v>
      </c>
      <c r="G35" s="97">
        <f t="shared" si="9"/>
        <v>130.19999999999999</v>
      </c>
      <c r="H35" s="97">
        <f t="shared" si="10"/>
        <v>130.19999999999999</v>
      </c>
      <c r="I35" s="97">
        <f t="shared" si="11"/>
        <v>130.19999999999999</v>
      </c>
      <c r="J35" s="97">
        <f t="shared" si="12"/>
        <v>130.19999999999999</v>
      </c>
      <c r="K35" s="97">
        <f t="shared" si="13"/>
        <v>130.19999999999999</v>
      </c>
      <c r="L35" s="97">
        <f t="shared" si="14"/>
        <v>130.19999999999999</v>
      </c>
      <c r="M35" s="97">
        <f t="shared" si="15"/>
        <v>130.19999999999999</v>
      </c>
      <c r="N35" s="97">
        <f t="shared" si="16"/>
        <v>130.19999999999999</v>
      </c>
      <c r="O35" s="97">
        <f t="shared" si="17"/>
        <v>130.19999999999999</v>
      </c>
      <c r="P35" s="97">
        <f t="shared" si="18"/>
        <v>130.19999999999999</v>
      </c>
      <c r="Q35" s="97">
        <f t="shared" si="19"/>
        <v>130.19999999999999</v>
      </c>
      <c r="R35" s="97">
        <f t="shared" si="20"/>
        <v>130.19999999999999</v>
      </c>
      <c r="S35" s="97">
        <f t="shared" si="21"/>
        <v>130.19999999999999</v>
      </c>
      <c r="T35" s="97">
        <f t="shared" si="22"/>
        <v>130.19999999999999</v>
      </c>
      <c r="U35" s="97">
        <f t="shared" si="23"/>
        <v>130.19999999999999</v>
      </c>
      <c r="V35" s="209"/>
      <c r="W35" s="209">
        <f t="shared" si="33"/>
        <v>0</v>
      </c>
      <c r="X35" s="209">
        <f t="shared" si="33"/>
        <v>0</v>
      </c>
      <c r="Y35" s="209">
        <f t="shared" si="33"/>
        <v>0</v>
      </c>
      <c r="Z35" s="209">
        <f t="shared" si="33"/>
        <v>0</v>
      </c>
      <c r="AA35" s="209">
        <f t="shared" si="33"/>
        <v>0</v>
      </c>
      <c r="AB35" s="209">
        <f t="shared" si="33"/>
        <v>0</v>
      </c>
      <c r="AC35" s="97">
        <f t="shared" si="25"/>
        <v>130.19999999999999</v>
      </c>
      <c r="AD35" s="209">
        <f t="shared" si="33"/>
        <v>0</v>
      </c>
      <c r="AE35" s="97">
        <f t="shared" si="26"/>
        <v>130.19999999999999</v>
      </c>
      <c r="AF35" s="97">
        <f t="shared" si="27"/>
        <v>130.19999999999999</v>
      </c>
      <c r="AG35" s="209">
        <f t="shared" si="28"/>
        <v>0</v>
      </c>
      <c r="AH35" s="97">
        <f t="shared" si="29"/>
        <v>130.19999999999999</v>
      </c>
      <c r="AI35" s="97">
        <f t="shared" si="30"/>
        <v>130.19999999999999</v>
      </c>
      <c r="AJ35" s="97">
        <f t="shared" si="31"/>
        <v>130.19999999999999</v>
      </c>
      <c r="AK35" s="209">
        <f t="shared" si="32"/>
        <v>0</v>
      </c>
      <c r="AL35" s="209">
        <f t="shared" si="32"/>
        <v>0</v>
      </c>
      <c r="AM35" s="209">
        <f t="shared" si="32"/>
        <v>0</v>
      </c>
      <c r="AN35" s="209">
        <f t="shared" si="32"/>
        <v>0</v>
      </c>
      <c r="AO35" s="209">
        <f t="shared" si="32"/>
        <v>0</v>
      </c>
      <c r="AP35" s="209">
        <f t="shared" si="32"/>
        <v>0</v>
      </c>
      <c r="AQ35" s="209">
        <f t="shared" si="32"/>
        <v>0</v>
      </c>
      <c r="AR35" s="209">
        <f t="shared" si="32"/>
        <v>0</v>
      </c>
      <c r="AS35" s="208"/>
      <c r="AT35" s="87"/>
      <c r="AU35" s="79"/>
      <c r="AV35" s="79"/>
      <c r="AW35" s="79"/>
      <c r="AX35" s="79"/>
      <c r="AY35" s="79"/>
      <c r="AZ35" s="79"/>
      <c r="BA35" s="79"/>
    </row>
    <row r="36" spans="1:53" x14ac:dyDescent="0.25">
      <c r="A36" s="207" t="s">
        <v>421</v>
      </c>
      <c r="B36" s="206">
        <v>2020</v>
      </c>
      <c r="C36" s="208" t="s">
        <v>423</v>
      </c>
      <c r="D36" s="81"/>
      <c r="E36" s="97">
        <f>'[21]4-ИП'!$K$13</f>
        <v>165.4</v>
      </c>
      <c r="F36" s="97">
        <f t="shared" si="8"/>
        <v>165.4</v>
      </c>
      <c r="G36" s="97">
        <f t="shared" si="9"/>
        <v>165.4</v>
      </c>
      <c r="H36" s="97">
        <f t="shared" si="10"/>
        <v>165.4</v>
      </c>
      <c r="I36" s="97">
        <f t="shared" si="11"/>
        <v>165.4</v>
      </c>
      <c r="J36" s="97">
        <f t="shared" si="12"/>
        <v>165.4</v>
      </c>
      <c r="K36" s="97">
        <f t="shared" si="13"/>
        <v>165.4</v>
      </c>
      <c r="L36" s="97">
        <f t="shared" si="14"/>
        <v>165.4</v>
      </c>
      <c r="M36" s="97">
        <f t="shared" si="15"/>
        <v>165.4</v>
      </c>
      <c r="N36" s="97">
        <f t="shared" si="16"/>
        <v>165.4</v>
      </c>
      <c r="O36" s="97">
        <f t="shared" si="17"/>
        <v>165.4</v>
      </c>
      <c r="P36" s="97">
        <f t="shared" si="18"/>
        <v>165.4</v>
      </c>
      <c r="Q36" s="97">
        <f t="shared" si="19"/>
        <v>165.4</v>
      </c>
      <c r="R36" s="97">
        <f t="shared" si="20"/>
        <v>165.4</v>
      </c>
      <c r="S36" s="97">
        <f t="shared" si="21"/>
        <v>165.4</v>
      </c>
      <c r="T36" s="97">
        <f t="shared" si="22"/>
        <v>165.4</v>
      </c>
      <c r="U36" s="97">
        <f t="shared" si="23"/>
        <v>165.4</v>
      </c>
      <c r="V36" s="209">
        <f>'[21]4-ИП'!$K$15</f>
        <v>164</v>
      </c>
      <c r="W36" s="209">
        <f t="shared" si="33"/>
        <v>164</v>
      </c>
      <c r="X36" s="209">
        <f t="shared" si="33"/>
        <v>164</v>
      </c>
      <c r="Y36" s="209">
        <f t="shared" si="33"/>
        <v>164</v>
      </c>
      <c r="Z36" s="209">
        <f t="shared" si="33"/>
        <v>164</v>
      </c>
      <c r="AA36" s="209">
        <f t="shared" si="33"/>
        <v>164</v>
      </c>
      <c r="AB36" s="209">
        <f t="shared" si="33"/>
        <v>164</v>
      </c>
      <c r="AC36" s="97">
        <f t="shared" si="25"/>
        <v>165.4</v>
      </c>
      <c r="AD36" s="209">
        <f t="shared" si="33"/>
        <v>164</v>
      </c>
      <c r="AE36" s="97">
        <f t="shared" si="26"/>
        <v>165.4</v>
      </c>
      <c r="AF36" s="97">
        <f t="shared" si="27"/>
        <v>165.4</v>
      </c>
      <c r="AG36" s="209">
        <f t="shared" si="28"/>
        <v>164</v>
      </c>
      <c r="AH36" s="97">
        <f t="shared" si="29"/>
        <v>165.4</v>
      </c>
      <c r="AI36" s="97">
        <f t="shared" si="30"/>
        <v>165.4</v>
      </c>
      <c r="AJ36" s="97">
        <f t="shared" si="31"/>
        <v>165.4</v>
      </c>
      <c r="AK36" s="209">
        <f t="shared" si="32"/>
        <v>164</v>
      </c>
      <c r="AL36" s="209">
        <f t="shared" si="32"/>
        <v>164</v>
      </c>
      <c r="AM36" s="209">
        <f t="shared" si="32"/>
        <v>164</v>
      </c>
      <c r="AN36" s="209">
        <f t="shared" si="32"/>
        <v>164</v>
      </c>
      <c r="AO36" s="209">
        <f t="shared" si="32"/>
        <v>164</v>
      </c>
      <c r="AP36" s="209">
        <f t="shared" si="32"/>
        <v>164</v>
      </c>
      <c r="AQ36" s="209">
        <f t="shared" si="32"/>
        <v>164</v>
      </c>
      <c r="AR36" s="209">
        <f t="shared" si="32"/>
        <v>164</v>
      </c>
      <c r="AS36" s="208"/>
      <c r="AT36" s="87"/>
      <c r="AU36" s="79"/>
      <c r="AV36" s="79"/>
      <c r="AW36" s="79"/>
      <c r="AX36" s="79"/>
      <c r="AY36" s="79"/>
      <c r="AZ36" s="79"/>
      <c r="BA36" s="79"/>
    </row>
    <row r="37" spans="1:53" x14ac:dyDescent="0.25">
      <c r="A37" s="207"/>
      <c r="B37" s="210"/>
      <c r="C37" s="208"/>
      <c r="D37" s="81"/>
      <c r="E37" s="97">
        <f>-'[21]4-ИП'!$K$14</f>
        <v>130.19999999999999</v>
      </c>
      <c r="F37" s="97">
        <f t="shared" si="8"/>
        <v>130.19999999999999</v>
      </c>
      <c r="G37" s="97">
        <f t="shared" si="9"/>
        <v>130.19999999999999</v>
      </c>
      <c r="H37" s="97">
        <f t="shared" si="10"/>
        <v>130.19999999999999</v>
      </c>
      <c r="I37" s="97">
        <f t="shared" si="11"/>
        <v>130.19999999999999</v>
      </c>
      <c r="J37" s="97">
        <f t="shared" si="12"/>
        <v>130.19999999999999</v>
      </c>
      <c r="K37" s="97">
        <f t="shared" si="13"/>
        <v>130.19999999999999</v>
      </c>
      <c r="L37" s="97">
        <f t="shared" si="14"/>
        <v>130.19999999999999</v>
      </c>
      <c r="M37" s="97">
        <f t="shared" si="15"/>
        <v>130.19999999999999</v>
      </c>
      <c r="N37" s="97">
        <f t="shared" si="16"/>
        <v>130.19999999999999</v>
      </c>
      <c r="O37" s="97">
        <f t="shared" si="17"/>
        <v>130.19999999999999</v>
      </c>
      <c r="P37" s="97">
        <f t="shared" si="18"/>
        <v>130.19999999999999</v>
      </c>
      <c r="Q37" s="97">
        <f t="shared" si="19"/>
        <v>130.19999999999999</v>
      </c>
      <c r="R37" s="97">
        <f t="shared" si="20"/>
        <v>130.19999999999999</v>
      </c>
      <c r="S37" s="97">
        <f t="shared" si="21"/>
        <v>130.19999999999999</v>
      </c>
      <c r="T37" s="97">
        <f t="shared" si="22"/>
        <v>130.19999999999999</v>
      </c>
      <c r="U37" s="97">
        <f t="shared" si="23"/>
        <v>130.19999999999999</v>
      </c>
      <c r="V37" s="209"/>
      <c r="W37" s="209">
        <f t="shared" si="33"/>
        <v>0</v>
      </c>
      <c r="X37" s="209">
        <f t="shared" si="33"/>
        <v>0</v>
      </c>
      <c r="Y37" s="209">
        <f t="shared" si="33"/>
        <v>0</v>
      </c>
      <c r="Z37" s="209">
        <f t="shared" si="33"/>
        <v>0</v>
      </c>
      <c r="AA37" s="209">
        <f t="shared" si="33"/>
        <v>0</v>
      </c>
      <c r="AB37" s="209">
        <f t="shared" si="33"/>
        <v>0</v>
      </c>
      <c r="AC37" s="97">
        <f t="shared" si="25"/>
        <v>130.19999999999999</v>
      </c>
      <c r="AD37" s="209">
        <f t="shared" si="33"/>
        <v>0</v>
      </c>
      <c r="AE37" s="97">
        <f t="shared" si="26"/>
        <v>130.19999999999999</v>
      </c>
      <c r="AF37" s="97">
        <f t="shared" si="27"/>
        <v>130.19999999999999</v>
      </c>
      <c r="AG37" s="209">
        <f t="shared" si="28"/>
        <v>0</v>
      </c>
      <c r="AH37" s="97">
        <f t="shared" si="29"/>
        <v>130.19999999999999</v>
      </c>
      <c r="AI37" s="97">
        <f t="shared" si="30"/>
        <v>130.19999999999999</v>
      </c>
      <c r="AJ37" s="97">
        <f t="shared" si="31"/>
        <v>130.19999999999999</v>
      </c>
      <c r="AK37" s="209">
        <f t="shared" si="32"/>
        <v>0</v>
      </c>
      <c r="AL37" s="209">
        <f t="shared" si="32"/>
        <v>0</v>
      </c>
      <c r="AM37" s="209">
        <f t="shared" si="32"/>
        <v>0</v>
      </c>
      <c r="AN37" s="209">
        <f t="shared" si="32"/>
        <v>0</v>
      </c>
      <c r="AO37" s="209">
        <f t="shared" si="32"/>
        <v>0</v>
      </c>
      <c r="AP37" s="209">
        <f t="shared" si="32"/>
        <v>0</v>
      </c>
      <c r="AQ37" s="209">
        <f t="shared" si="32"/>
        <v>0</v>
      </c>
      <c r="AR37" s="209">
        <f t="shared" si="32"/>
        <v>0</v>
      </c>
      <c r="AS37" s="208"/>
      <c r="AT37" s="87"/>
      <c r="AU37" s="79"/>
      <c r="AV37" s="79"/>
      <c r="AW37" s="79"/>
      <c r="AX37" s="79"/>
      <c r="AY37" s="79"/>
      <c r="AZ37" s="79"/>
      <c r="BA37" s="79"/>
    </row>
    <row r="38" spans="1:53" x14ac:dyDescent="0.25">
      <c r="A38" s="207" t="s">
        <v>461</v>
      </c>
      <c r="B38" s="206">
        <v>2021</v>
      </c>
      <c r="C38" s="208" t="s">
        <v>423</v>
      </c>
      <c r="D38" s="81"/>
      <c r="E38" s="97">
        <f>'[21]4-ИП'!$L$13</f>
        <v>165.4</v>
      </c>
      <c r="F38" s="97">
        <f t="shared" si="8"/>
        <v>165.4</v>
      </c>
      <c r="G38" s="97">
        <f t="shared" si="9"/>
        <v>165.4</v>
      </c>
      <c r="H38" s="97">
        <f t="shared" si="10"/>
        <v>165.4</v>
      </c>
      <c r="I38" s="97">
        <f t="shared" si="11"/>
        <v>165.4</v>
      </c>
      <c r="J38" s="97">
        <f t="shared" si="12"/>
        <v>165.4</v>
      </c>
      <c r="K38" s="97">
        <f t="shared" si="13"/>
        <v>165.4</v>
      </c>
      <c r="L38" s="97">
        <f t="shared" si="14"/>
        <v>165.4</v>
      </c>
      <c r="M38" s="97">
        <f t="shared" si="15"/>
        <v>165.4</v>
      </c>
      <c r="N38" s="97">
        <f t="shared" si="16"/>
        <v>165.4</v>
      </c>
      <c r="O38" s="97">
        <f t="shared" si="17"/>
        <v>165.4</v>
      </c>
      <c r="P38" s="97">
        <f t="shared" si="18"/>
        <v>165.4</v>
      </c>
      <c r="Q38" s="97">
        <f t="shared" si="19"/>
        <v>165.4</v>
      </c>
      <c r="R38" s="97">
        <f t="shared" si="20"/>
        <v>165.4</v>
      </c>
      <c r="S38" s="97">
        <f t="shared" si="21"/>
        <v>165.4</v>
      </c>
      <c r="T38" s="97">
        <f t="shared" si="22"/>
        <v>165.4</v>
      </c>
      <c r="U38" s="97">
        <f t="shared" si="23"/>
        <v>165.4</v>
      </c>
      <c r="V38" s="209">
        <f>'[21]4-ИП'!$L$15</f>
        <v>164</v>
      </c>
      <c r="W38" s="209">
        <f t="shared" si="33"/>
        <v>164</v>
      </c>
      <c r="X38" s="209">
        <f t="shared" si="33"/>
        <v>164</v>
      </c>
      <c r="Y38" s="209">
        <f t="shared" si="33"/>
        <v>164</v>
      </c>
      <c r="Z38" s="209">
        <f t="shared" si="33"/>
        <v>164</v>
      </c>
      <c r="AA38" s="209">
        <f t="shared" si="33"/>
        <v>164</v>
      </c>
      <c r="AB38" s="209">
        <f t="shared" si="33"/>
        <v>164</v>
      </c>
      <c r="AC38" s="97">
        <f t="shared" si="25"/>
        <v>165.4</v>
      </c>
      <c r="AD38" s="209">
        <f t="shared" si="33"/>
        <v>164</v>
      </c>
      <c r="AE38" s="97">
        <f t="shared" si="26"/>
        <v>165.4</v>
      </c>
      <c r="AF38" s="97">
        <f t="shared" si="27"/>
        <v>165.4</v>
      </c>
      <c r="AG38" s="209">
        <f t="shared" si="28"/>
        <v>164</v>
      </c>
      <c r="AH38" s="97">
        <f t="shared" si="29"/>
        <v>165.4</v>
      </c>
      <c r="AI38" s="97">
        <f t="shared" si="30"/>
        <v>165.4</v>
      </c>
      <c r="AJ38" s="97">
        <f t="shared" si="31"/>
        <v>165.4</v>
      </c>
      <c r="AK38" s="209">
        <f t="shared" si="32"/>
        <v>164</v>
      </c>
      <c r="AL38" s="209">
        <f t="shared" si="32"/>
        <v>164</v>
      </c>
      <c r="AM38" s="209">
        <f t="shared" si="32"/>
        <v>164</v>
      </c>
      <c r="AN38" s="209">
        <f t="shared" si="32"/>
        <v>164</v>
      </c>
      <c r="AO38" s="209">
        <f t="shared" si="32"/>
        <v>164</v>
      </c>
      <c r="AP38" s="209">
        <f t="shared" si="32"/>
        <v>164</v>
      </c>
      <c r="AQ38" s="209">
        <f t="shared" si="32"/>
        <v>164</v>
      </c>
      <c r="AR38" s="209">
        <f t="shared" si="32"/>
        <v>164</v>
      </c>
      <c r="AS38" s="208"/>
      <c r="AT38" s="87"/>
      <c r="AU38" s="79"/>
      <c r="AV38" s="79"/>
      <c r="AW38" s="79"/>
      <c r="AX38" s="79"/>
      <c r="AY38" s="79"/>
      <c r="AZ38" s="79"/>
      <c r="BA38" s="79"/>
    </row>
    <row r="39" spans="1:53" x14ac:dyDescent="0.25">
      <c r="A39" s="207"/>
      <c r="B39" s="210"/>
      <c r="C39" s="208"/>
      <c r="D39" s="81"/>
      <c r="E39" s="97">
        <f>-'[21]4-ИП'!$L$14</f>
        <v>130.19999999999999</v>
      </c>
      <c r="F39" s="97">
        <f t="shared" si="8"/>
        <v>130.19999999999999</v>
      </c>
      <c r="G39" s="97">
        <f t="shared" si="9"/>
        <v>130.19999999999999</v>
      </c>
      <c r="H39" s="97">
        <f t="shared" si="10"/>
        <v>130.19999999999999</v>
      </c>
      <c r="I39" s="97">
        <f t="shared" si="11"/>
        <v>130.19999999999999</v>
      </c>
      <c r="J39" s="97">
        <f t="shared" si="12"/>
        <v>130.19999999999999</v>
      </c>
      <c r="K39" s="97">
        <f t="shared" si="13"/>
        <v>130.19999999999999</v>
      </c>
      <c r="L39" s="97">
        <f t="shared" si="14"/>
        <v>130.19999999999999</v>
      </c>
      <c r="M39" s="97">
        <f t="shared" si="15"/>
        <v>130.19999999999999</v>
      </c>
      <c r="N39" s="97">
        <f t="shared" si="16"/>
        <v>130.19999999999999</v>
      </c>
      <c r="O39" s="97">
        <f t="shared" si="17"/>
        <v>130.19999999999999</v>
      </c>
      <c r="P39" s="97">
        <f t="shared" si="18"/>
        <v>130.19999999999999</v>
      </c>
      <c r="Q39" s="97">
        <f t="shared" si="19"/>
        <v>130.19999999999999</v>
      </c>
      <c r="R39" s="97">
        <f t="shared" si="20"/>
        <v>130.19999999999999</v>
      </c>
      <c r="S39" s="97">
        <f t="shared" si="21"/>
        <v>130.19999999999999</v>
      </c>
      <c r="T39" s="97">
        <f t="shared" si="22"/>
        <v>130.19999999999999</v>
      </c>
      <c r="U39" s="97">
        <f t="shared" si="23"/>
        <v>130.19999999999999</v>
      </c>
      <c r="V39" s="209"/>
      <c r="W39" s="209">
        <f t="shared" si="33"/>
        <v>0</v>
      </c>
      <c r="X39" s="209">
        <f t="shared" si="33"/>
        <v>0</v>
      </c>
      <c r="Y39" s="209">
        <f t="shared" si="33"/>
        <v>0</v>
      </c>
      <c r="Z39" s="209">
        <f t="shared" si="33"/>
        <v>0</v>
      </c>
      <c r="AA39" s="209">
        <f t="shared" si="33"/>
        <v>0</v>
      </c>
      <c r="AB39" s="209">
        <f t="shared" si="33"/>
        <v>0</v>
      </c>
      <c r="AC39" s="97">
        <f t="shared" si="25"/>
        <v>130.19999999999999</v>
      </c>
      <c r="AD39" s="209">
        <f t="shared" si="33"/>
        <v>0</v>
      </c>
      <c r="AE39" s="97">
        <f t="shared" si="26"/>
        <v>130.19999999999999</v>
      </c>
      <c r="AF39" s="97">
        <f t="shared" si="27"/>
        <v>130.19999999999999</v>
      </c>
      <c r="AG39" s="209">
        <f t="shared" si="28"/>
        <v>0</v>
      </c>
      <c r="AH39" s="97">
        <f t="shared" si="29"/>
        <v>130.19999999999999</v>
      </c>
      <c r="AI39" s="97">
        <f t="shared" si="30"/>
        <v>130.19999999999999</v>
      </c>
      <c r="AJ39" s="97">
        <f t="shared" si="31"/>
        <v>130.19999999999999</v>
      </c>
      <c r="AK39" s="209">
        <f t="shared" si="32"/>
        <v>0</v>
      </c>
      <c r="AL39" s="209">
        <f t="shared" si="32"/>
        <v>0</v>
      </c>
      <c r="AM39" s="209">
        <f t="shared" si="32"/>
        <v>0</v>
      </c>
      <c r="AN39" s="209">
        <f t="shared" si="32"/>
        <v>0</v>
      </c>
      <c r="AO39" s="209">
        <f t="shared" si="32"/>
        <v>0</v>
      </c>
      <c r="AP39" s="209">
        <f t="shared" si="32"/>
        <v>0</v>
      </c>
      <c r="AQ39" s="209">
        <f t="shared" si="32"/>
        <v>0</v>
      </c>
      <c r="AR39" s="209">
        <f t="shared" si="32"/>
        <v>0</v>
      </c>
      <c r="AS39" s="208"/>
      <c r="AT39" s="87"/>
      <c r="AU39" s="79"/>
      <c r="AV39" s="79"/>
      <c r="AW39" s="79"/>
      <c r="AX39" s="79"/>
      <c r="AY39" s="79"/>
      <c r="AZ39" s="79"/>
      <c r="BA39" s="79"/>
    </row>
    <row r="40" spans="1:53" x14ac:dyDescent="0.25">
      <c r="A40" s="207" t="s">
        <v>462</v>
      </c>
      <c r="B40" s="206">
        <v>2022</v>
      </c>
      <c r="C40" s="208" t="s">
        <v>423</v>
      </c>
      <c r="D40" s="81"/>
      <c r="E40" s="97">
        <f>'[21]4-ИП'!$M$13</f>
        <v>165.4</v>
      </c>
      <c r="F40" s="97">
        <f t="shared" si="8"/>
        <v>165.4</v>
      </c>
      <c r="G40" s="97">
        <f t="shared" si="9"/>
        <v>165.4</v>
      </c>
      <c r="H40" s="97">
        <f t="shared" si="10"/>
        <v>165.4</v>
      </c>
      <c r="I40" s="97">
        <f t="shared" si="11"/>
        <v>165.4</v>
      </c>
      <c r="J40" s="97">
        <f t="shared" si="12"/>
        <v>165.4</v>
      </c>
      <c r="K40" s="97">
        <f t="shared" si="13"/>
        <v>165.4</v>
      </c>
      <c r="L40" s="97">
        <f t="shared" si="14"/>
        <v>165.4</v>
      </c>
      <c r="M40" s="97">
        <f t="shared" si="15"/>
        <v>165.4</v>
      </c>
      <c r="N40" s="97">
        <f t="shared" si="16"/>
        <v>165.4</v>
      </c>
      <c r="O40" s="97">
        <f t="shared" si="17"/>
        <v>165.4</v>
      </c>
      <c r="P40" s="97">
        <f t="shared" si="18"/>
        <v>165.4</v>
      </c>
      <c r="Q40" s="97">
        <f t="shared" si="19"/>
        <v>165.4</v>
      </c>
      <c r="R40" s="97">
        <f t="shared" si="20"/>
        <v>165.4</v>
      </c>
      <c r="S40" s="97">
        <f t="shared" si="21"/>
        <v>165.4</v>
      </c>
      <c r="T40" s="97">
        <f t="shared" si="22"/>
        <v>165.4</v>
      </c>
      <c r="U40" s="97">
        <f t="shared" si="23"/>
        <v>165.4</v>
      </c>
      <c r="V40" s="209">
        <f>'[21]4-ИП'!$M$15</f>
        <v>164</v>
      </c>
      <c r="W40" s="209">
        <f t="shared" si="33"/>
        <v>164</v>
      </c>
      <c r="X40" s="209">
        <f t="shared" si="33"/>
        <v>164</v>
      </c>
      <c r="Y40" s="209">
        <f t="shared" si="33"/>
        <v>164</v>
      </c>
      <c r="Z40" s="209">
        <f t="shared" si="33"/>
        <v>164</v>
      </c>
      <c r="AA40" s="209">
        <f t="shared" si="33"/>
        <v>164</v>
      </c>
      <c r="AB40" s="209">
        <f t="shared" si="33"/>
        <v>164</v>
      </c>
      <c r="AC40" s="97">
        <f t="shared" si="25"/>
        <v>165.4</v>
      </c>
      <c r="AD40" s="209">
        <f t="shared" si="33"/>
        <v>164</v>
      </c>
      <c r="AE40" s="97">
        <f t="shared" si="26"/>
        <v>165.4</v>
      </c>
      <c r="AF40" s="97">
        <f t="shared" si="27"/>
        <v>165.4</v>
      </c>
      <c r="AG40" s="209">
        <f t="shared" si="28"/>
        <v>164</v>
      </c>
      <c r="AH40" s="97">
        <f t="shared" si="29"/>
        <v>165.4</v>
      </c>
      <c r="AI40" s="97">
        <f t="shared" si="30"/>
        <v>165.4</v>
      </c>
      <c r="AJ40" s="97">
        <f t="shared" si="31"/>
        <v>165.4</v>
      </c>
      <c r="AK40" s="209">
        <f t="shared" si="32"/>
        <v>164</v>
      </c>
      <c r="AL40" s="209">
        <f t="shared" si="32"/>
        <v>164</v>
      </c>
      <c r="AM40" s="209">
        <f t="shared" si="32"/>
        <v>164</v>
      </c>
      <c r="AN40" s="209">
        <f t="shared" si="32"/>
        <v>164</v>
      </c>
      <c r="AO40" s="209">
        <f t="shared" si="32"/>
        <v>164</v>
      </c>
      <c r="AP40" s="209">
        <f t="shared" si="32"/>
        <v>164</v>
      </c>
      <c r="AQ40" s="209">
        <f t="shared" si="32"/>
        <v>164</v>
      </c>
      <c r="AR40" s="209">
        <f t="shared" si="32"/>
        <v>164</v>
      </c>
      <c r="AS40" s="208"/>
      <c r="AT40" s="87"/>
      <c r="AU40" s="79"/>
      <c r="AV40" s="79"/>
      <c r="AW40" s="79"/>
      <c r="AX40" s="79"/>
      <c r="AY40" s="79"/>
      <c r="AZ40" s="79"/>
      <c r="BA40" s="79"/>
    </row>
    <row r="41" spans="1:53" x14ac:dyDescent="0.25">
      <c r="A41" s="207"/>
      <c r="B41" s="210"/>
      <c r="C41" s="208"/>
      <c r="D41" s="81"/>
      <c r="E41" s="97">
        <f>-'[21]4-ИП'!$M$14</f>
        <v>130.19999999999999</v>
      </c>
      <c r="F41" s="97">
        <f t="shared" si="8"/>
        <v>130.19999999999999</v>
      </c>
      <c r="G41" s="97">
        <f t="shared" si="9"/>
        <v>130.19999999999999</v>
      </c>
      <c r="H41" s="97">
        <f t="shared" si="10"/>
        <v>130.19999999999999</v>
      </c>
      <c r="I41" s="97">
        <f t="shared" si="11"/>
        <v>130.19999999999999</v>
      </c>
      <c r="J41" s="97">
        <f t="shared" si="12"/>
        <v>130.19999999999999</v>
      </c>
      <c r="K41" s="97">
        <f t="shared" si="13"/>
        <v>130.19999999999999</v>
      </c>
      <c r="L41" s="97">
        <f t="shared" si="14"/>
        <v>130.19999999999999</v>
      </c>
      <c r="M41" s="97">
        <f t="shared" si="15"/>
        <v>130.19999999999999</v>
      </c>
      <c r="N41" s="97">
        <f t="shared" si="16"/>
        <v>130.19999999999999</v>
      </c>
      <c r="O41" s="97">
        <f t="shared" si="17"/>
        <v>130.19999999999999</v>
      </c>
      <c r="P41" s="97">
        <f t="shared" si="18"/>
        <v>130.19999999999999</v>
      </c>
      <c r="Q41" s="97">
        <f t="shared" si="19"/>
        <v>130.19999999999999</v>
      </c>
      <c r="R41" s="97">
        <f t="shared" si="20"/>
        <v>130.19999999999999</v>
      </c>
      <c r="S41" s="97">
        <f t="shared" si="21"/>
        <v>130.19999999999999</v>
      </c>
      <c r="T41" s="97">
        <f t="shared" si="22"/>
        <v>130.19999999999999</v>
      </c>
      <c r="U41" s="97">
        <f t="shared" si="23"/>
        <v>130.19999999999999</v>
      </c>
      <c r="V41" s="209"/>
      <c r="W41" s="209">
        <f t="shared" si="33"/>
        <v>0</v>
      </c>
      <c r="X41" s="209">
        <f t="shared" si="33"/>
        <v>0</v>
      </c>
      <c r="Y41" s="209">
        <f t="shared" si="33"/>
        <v>0</v>
      </c>
      <c r="Z41" s="209">
        <f t="shared" si="33"/>
        <v>0</v>
      </c>
      <c r="AA41" s="209">
        <f t="shared" si="33"/>
        <v>0</v>
      </c>
      <c r="AB41" s="209">
        <f t="shared" si="33"/>
        <v>0</v>
      </c>
      <c r="AC41" s="97">
        <f t="shared" si="25"/>
        <v>130.19999999999999</v>
      </c>
      <c r="AD41" s="209">
        <f t="shared" si="33"/>
        <v>0</v>
      </c>
      <c r="AE41" s="97">
        <f t="shared" si="26"/>
        <v>130.19999999999999</v>
      </c>
      <c r="AF41" s="97">
        <f t="shared" si="27"/>
        <v>130.19999999999999</v>
      </c>
      <c r="AG41" s="209">
        <f t="shared" si="28"/>
        <v>0</v>
      </c>
      <c r="AH41" s="97">
        <f t="shared" si="29"/>
        <v>130.19999999999999</v>
      </c>
      <c r="AI41" s="97">
        <f t="shared" si="30"/>
        <v>130.19999999999999</v>
      </c>
      <c r="AJ41" s="97">
        <f t="shared" si="31"/>
        <v>130.19999999999999</v>
      </c>
      <c r="AK41" s="209">
        <f t="shared" si="32"/>
        <v>0</v>
      </c>
      <c r="AL41" s="209">
        <f t="shared" si="32"/>
        <v>0</v>
      </c>
      <c r="AM41" s="209">
        <f t="shared" si="32"/>
        <v>0</v>
      </c>
      <c r="AN41" s="209">
        <f t="shared" si="32"/>
        <v>0</v>
      </c>
      <c r="AO41" s="209">
        <f t="shared" si="32"/>
        <v>0</v>
      </c>
      <c r="AP41" s="209">
        <f t="shared" si="32"/>
        <v>0</v>
      </c>
      <c r="AQ41" s="209">
        <f t="shared" si="32"/>
        <v>0</v>
      </c>
      <c r="AR41" s="209">
        <f t="shared" si="32"/>
        <v>0</v>
      </c>
      <c r="AS41" s="208"/>
      <c r="AT41" s="87"/>
      <c r="AU41" s="79"/>
      <c r="AV41" s="79"/>
      <c r="AW41" s="79"/>
      <c r="AX41" s="79"/>
      <c r="AY41" s="79"/>
      <c r="AZ41" s="79"/>
      <c r="BA41" s="79"/>
    </row>
    <row r="42" spans="1:53" x14ac:dyDescent="0.25">
      <c r="A42" s="207" t="s">
        <v>463</v>
      </c>
      <c r="B42" s="206">
        <v>2023</v>
      </c>
      <c r="C42" s="208" t="s">
        <v>423</v>
      </c>
      <c r="D42" s="81"/>
      <c r="E42" s="97">
        <f>'[21]4-ИП'!$N$13</f>
        <v>165.4</v>
      </c>
      <c r="F42" s="97">
        <f t="shared" si="8"/>
        <v>165.4</v>
      </c>
      <c r="G42" s="97">
        <f t="shared" si="9"/>
        <v>165.4</v>
      </c>
      <c r="H42" s="97">
        <f t="shared" si="10"/>
        <v>165.4</v>
      </c>
      <c r="I42" s="97">
        <f t="shared" si="11"/>
        <v>165.4</v>
      </c>
      <c r="J42" s="97">
        <f t="shared" si="12"/>
        <v>165.4</v>
      </c>
      <c r="K42" s="97">
        <f t="shared" si="13"/>
        <v>165.4</v>
      </c>
      <c r="L42" s="97">
        <f t="shared" si="14"/>
        <v>165.4</v>
      </c>
      <c r="M42" s="97">
        <f t="shared" si="15"/>
        <v>165.4</v>
      </c>
      <c r="N42" s="97">
        <f t="shared" si="16"/>
        <v>165.4</v>
      </c>
      <c r="O42" s="97">
        <f t="shared" si="17"/>
        <v>165.4</v>
      </c>
      <c r="P42" s="97">
        <f t="shared" si="18"/>
        <v>165.4</v>
      </c>
      <c r="Q42" s="97">
        <f t="shared" si="19"/>
        <v>165.4</v>
      </c>
      <c r="R42" s="97">
        <f t="shared" si="20"/>
        <v>165.4</v>
      </c>
      <c r="S42" s="97">
        <f t="shared" si="21"/>
        <v>165.4</v>
      </c>
      <c r="T42" s="97">
        <f t="shared" si="22"/>
        <v>165.4</v>
      </c>
      <c r="U42" s="97">
        <f t="shared" si="23"/>
        <v>165.4</v>
      </c>
      <c r="V42" s="209">
        <f>'[21]4-ИП'!$N$15</f>
        <v>164</v>
      </c>
      <c r="W42" s="209">
        <f t="shared" si="33"/>
        <v>164</v>
      </c>
      <c r="X42" s="209">
        <f t="shared" si="33"/>
        <v>164</v>
      </c>
      <c r="Y42" s="209">
        <f t="shared" si="33"/>
        <v>164</v>
      </c>
      <c r="Z42" s="209">
        <f t="shared" si="33"/>
        <v>164</v>
      </c>
      <c r="AA42" s="209">
        <f t="shared" si="33"/>
        <v>164</v>
      </c>
      <c r="AB42" s="209">
        <f t="shared" si="33"/>
        <v>164</v>
      </c>
      <c r="AC42" s="97">
        <f t="shared" si="25"/>
        <v>165.4</v>
      </c>
      <c r="AD42" s="209">
        <f t="shared" si="33"/>
        <v>164</v>
      </c>
      <c r="AE42" s="97">
        <f t="shared" si="26"/>
        <v>165.4</v>
      </c>
      <c r="AF42" s="97">
        <f t="shared" si="27"/>
        <v>165.4</v>
      </c>
      <c r="AG42" s="209">
        <f t="shared" si="28"/>
        <v>164</v>
      </c>
      <c r="AH42" s="97">
        <f t="shared" si="29"/>
        <v>165.4</v>
      </c>
      <c r="AI42" s="97">
        <f t="shared" si="30"/>
        <v>165.4</v>
      </c>
      <c r="AJ42" s="97">
        <f t="shared" si="31"/>
        <v>165.4</v>
      </c>
      <c r="AK42" s="209">
        <f t="shared" si="32"/>
        <v>164</v>
      </c>
      <c r="AL42" s="209">
        <f t="shared" si="32"/>
        <v>164</v>
      </c>
      <c r="AM42" s="209">
        <f t="shared" si="32"/>
        <v>164</v>
      </c>
      <c r="AN42" s="209">
        <f t="shared" si="32"/>
        <v>164</v>
      </c>
      <c r="AO42" s="209">
        <f t="shared" si="32"/>
        <v>164</v>
      </c>
      <c r="AP42" s="209">
        <f t="shared" si="32"/>
        <v>164</v>
      </c>
      <c r="AQ42" s="209">
        <f t="shared" si="32"/>
        <v>164</v>
      </c>
      <c r="AR42" s="209">
        <f t="shared" si="32"/>
        <v>164</v>
      </c>
      <c r="AS42" s="208"/>
      <c r="AT42" s="87"/>
      <c r="AU42" s="79"/>
      <c r="AV42" s="79"/>
      <c r="AW42" s="79"/>
      <c r="AX42" s="79"/>
      <c r="AY42" s="79"/>
      <c r="AZ42" s="79"/>
      <c r="BA42" s="79"/>
    </row>
    <row r="43" spans="1:53" x14ac:dyDescent="0.25">
      <c r="A43" s="207"/>
      <c r="B43" s="210"/>
      <c r="C43" s="208"/>
      <c r="D43" s="81"/>
      <c r="E43" s="97">
        <f>-'[21]4-ИП'!$N$14</f>
        <v>130.19999999999999</v>
      </c>
      <c r="F43" s="97">
        <f t="shared" si="8"/>
        <v>130.19999999999999</v>
      </c>
      <c r="G43" s="97">
        <f t="shared" si="9"/>
        <v>130.19999999999999</v>
      </c>
      <c r="H43" s="97">
        <f t="shared" si="10"/>
        <v>130.19999999999999</v>
      </c>
      <c r="I43" s="97">
        <f t="shared" si="11"/>
        <v>130.19999999999999</v>
      </c>
      <c r="J43" s="97">
        <f t="shared" si="12"/>
        <v>130.19999999999999</v>
      </c>
      <c r="K43" s="97">
        <f t="shared" si="13"/>
        <v>130.19999999999999</v>
      </c>
      <c r="L43" s="97">
        <f t="shared" si="14"/>
        <v>130.19999999999999</v>
      </c>
      <c r="M43" s="97">
        <f t="shared" si="15"/>
        <v>130.19999999999999</v>
      </c>
      <c r="N43" s="97">
        <f t="shared" si="16"/>
        <v>130.19999999999999</v>
      </c>
      <c r="O43" s="97">
        <f t="shared" si="17"/>
        <v>130.19999999999999</v>
      </c>
      <c r="P43" s="97">
        <f t="shared" si="18"/>
        <v>130.19999999999999</v>
      </c>
      <c r="Q43" s="97">
        <f t="shared" si="19"/>
        <v>130.19999999999999</v>
      </c>
      <c r="R43" s="97">
        <f t="shared" si="20"/>
        <v>130.19999999999999</v>
      </c>
      <c r="S43" s="97">
        <f t="shared" si="21"/>
        <v>130.19999999999999</v>
      </c>
      <c r="T43" s="97">
        <f t="shared" si="22"/>
        <v>130.19999999999999</v>
      </c>
      <c r="U43" s="97">
        <f t="shared" si="23"/>
        <v>130.19999999999999</v>
      </c>
      <c r="V43" s="209"/>
      <c r="W43" s="209">
        <f t="shared" si="33"/>
        <v>0</v>
      </c>
      <c r="X43" s="209">
        <f t="shared" si="33"/>
        <v>0</v>
      </c>
      <c r="Y43" s="209">
        <f t="shared" si="33"/>
        <v>0</v>
      </c>
      <c r="Z43" s="209">
        <f t="shared" si="33"/>
        <v>0</v>
      </c>
      <c r="AA43" s="209">
        <f t="shared" si="33"/>
        <v>0</v>
      </c>
      <c r="AB43" s="209">
        <f t="shared" si="33"/>
        <v>0</v>
      </c>
      <c r="AC43" s="97">
        <f t="shared" si="25"/>
        <v>130.19999999999999</v>
      </c>
      <c r="AD43" s="209">
        <f t="shared" si="33"/>
        <v>0</v>
      </c>
      <c r="AE43" s="97">
        <f t="shared" si="26"/>
        <v>130.19999999999999</v>
      </c>
      <c r="AF43" s="97">
        <f t="shared" si="27"/>
        <v>130.19999999999999</v>
      </c>
      <c r="AG43" s="209">
        <f t="shared" si="28"/>
        <v>0</v>
      </c>
      <c r="AH43" s="97">
        <f t="shared" si="29"/>
        <v>130.19999999999999</v>
      </c>
      <c r="AI43" s="97">
        <f t="shared" si="30"/>
        <v>130.19999999999999</v>
      </c>
      <c r="AJ43" s="97">
        <f t="shared" si="31"/>
        <v>130.19999999999999</v>
      </c>
      <c r="AK43" s="209">
        <f t="shared" si="32"/>
        <v>0</v>
      </c>
      <c r="AL43" s="209">
        <f t="shared" si="32"/>
        <v>0</v>
      </c>
      <c r="AM43" s="209">
        <f t="shared" si="32"/>
        <v>0</v>
      </c>
      <c r="AN43" s="209">
        <f t="shared" si="32"/>
        <v>0</v>
      </c>
      <c r="AO43" s="209">
        <f t="shared" si="32"/>
        <v>0</v>
      </c>
      <c r="AP43" s="209">
        <f t="shared" si="32"/>
        <v>0</v>
      </c>
      <c r="AQ43" s="209">
        <f t="shared" si="32"/>
        <v>0</v>
      </c>
      <c r="AR43" s="209">
        <f t="shared" si="32"/>
        <v>0</v>
      </c>
      <c r="AS43" s="208"/>
      <c r="AT43" s="87"/>
      <c r="AU43" s="79"/>
      <c r="AV43" s="79"/>
      <c r="AW43" s="79"/>
      <c r="AX43" s="79"/>
      <c r="AY43" s="79"/>
      <c r="AZ43" s="79"/>
      <c r="BA43" s="79"/>
    </row>
    <row r="44" spans="1:53" ht="141.75" customHeight="1" x14ac:dyDescent="0.25">
      <c r="A44" s="84" t="s">
        <v>309</v>
      </c>
      <c r="B44" s="85" t="s">
        <v>424</v>
      </c>
      <c r="C44" s="81" t="s">
        <v>203</v>
      </c>
      <c r="D44" s="91">
        <f>D45+D47+D49+D51+D53+D55+D57</f>
        <v>306892.83898283797</v>
      </c>
      <c r="E44" s="91">
        <f t="shared" ref="E44:AR44" si="34">E45+E47+E49+E51+E53+E55+E57</f>
        <v>104066.68196796214</v>
      </c>
      <c r="F44" s="91">
        <f t="shared" si="34"/>
        <v>8895.7062447000008</v>
      </c>
      <c r="G44" s="91">
        <f t="shared" si="34"/>
        <v>79.406470905193729</v>
      </c>
      <c r="H44" s="91">
        <f t="shared" si="34"/>
        <v>2030.6975700000003</v>
      </c>
      <c r="I44" s="91">
        <f t="shared" si="34"/>
        <v>2217.3383356096547</v>
      </c>
      <c r="J44" s="91">
        <f t="shared" si="34"/>
        <v>2615.2291449737663</v>
      </c>
      <c r="K44" s="91">
        <f t="shared" si="34"/>
        <v>2422.4211</v>
      </c>
      <c r="L44" s="91">
        <f t="shared" si="34"/>
        <v>900.23741354355786</v>
      </c>
      <c r="M44" s="91">
        <f t="shared" si="34"/>
        <v>7311.2</v>
      </c>
      <c r="N44" s="91">
        <f t="shared" si="34"/>
        <v>3802.6604752542376</v>
      </c>
      <c r="O44" s="91">
        <f t="shared" si="34"/>
        <v>5058.7531289532999</v>
      </c>
      <c r="P44" s="91">
        <f t="shared" si="34"/>
        <v>3965.8390199999999</v>
      </c>
      <c r="Q44" s="91">
        <f t="shared" si="34"/>
        <v>1856.9305290499453</v>
      </c>
      <c r="R44" s="91">
        <f t="shared" si="34"/>
        <v>7011.1135048132037</v>
      </c>
      <c r="S44" s="91">
        <f t="shared" si="34"/>
        <v>13315.57029</v>
      </c>
      <c r="T44" s="91">
        <f t="shared" si="34"/>
        <v>2410.0344546793476</v>
      </c>
      <c r="U44" s="91">
        <f t="shared" si="34"/>
        <v>0</v>
      </c>
      <c r="V44" s="91">
        <f t="shared" si="34"/>
        <v>21693.100729861821</v>
      </c>
      <c r="W44" s="91">
        <f t="shared" si="34"/>
        <v>2157.6411414111926</v>
      </c>
      <c r="X44" s="91">
        <f t="shared" si="34"/>
        <v>8148.1242957688637</v>
      </c>
      <c r="Y44" s="91">
        <f t="shared" si="34"/>
        <v>1490.80918978502</v>
      </c>
      <c r="Z44" s="91">
        <f t="shared" si="34"/>
        <v>0</v>
      </c>
      <c r="AA44" s="91">
        <f t="shared" si="34"/>
        <v>606.15230394636615</v>
      </c>
      <c r="AB44" s="91">
        <f t="shared" si="34"/>
        <v>11636.4386079001</v>
      </c>
      <c r="AC44" s="91">
        <f t="shared" si="34"/>
        <v>0</v>
      </c>
      <c r="AD44" s="91">
        <f t="shared" si="34"/>
        <v>6275.0362463923939</v>
      </c>
      <c r="AE44" s="91">
        <f t="shared" si="34"/>
        <v>1266.8642442321259</v>
      </c>
      <c r="AF44" s="91">
        <f t="shared" si="34"/>
        <v>39461.7433848</v>
      </c>
      <c r="AG44" s="91">
        <f t="shared" si="34"/>
        <v>0</v>
      </c>
      <c r="AH44" s="91">
        <f t="shared" si="34"/>
        <v>0</v>
      </c>
      <c r="AI44" s="91">
        <f t="shared" si="34"/>
        <v>0</v>
      </c>
      <c r="AJ44" s="91">
        <f t="shared" si="34"/>
        <v>0</v>
      </c>
      <c r="AK44" s="91">
        <f t="shared" si="34"/>
        <v>92.958833291797916</v>
      </c>
      <c r="AL44" s="91">
        <f t="shared" si="34"/>
        <v>0</v>
      </c>
      <c r="AM44" s="91">
        <f t="shared" si="34"/>
        <v>0</v>
      </c>
      <c r="AN44" s="91">
        <f t="shared" si="34"/>
        <v>4376.4194210930536</v>
      </c>
      <c r="AO44" s="91">
        <f t="shared" si="34"/>
        <v>8440.2483693897866</v>
      </c>
      <c r="AP44" s="91">
        <f t="shared" si="34"/>
        <v>12815.597823223334</v>
      </c>
      <c r="AQ44" s="91">
        <f t="shared" si="34"/>
        <v>3453.01</v>
      </c>
      <c r="AR44" s="91">
        <f t="shared" si="34"/>
        <v>17018.87474129775</v>
      </c>
      <c r="AS44" s="211" t="s">
        <v>204</v>
      </c>
      <c r="AT44" s="87"/>
      <c r="AU44" s="79"/>
      <c r="AV44" s="79"/>
      <c r="AW44" s="79"/>
      <c r="AX44" s="79"/>
      <c r="AY44" s="79"/>
      <c r="AZ44" s="79"/>
      <c r="BA44" s="79"/>
    </row>
    <row r="45" spans="1:53" ht="22.5" customHeight="1" x14ac:dyDescent="0.25">
      <c r="A45" s="84" t="s">
        <v>327</v>
      </c>
      <c r="B45" s="92">
        <v>2017</v>
      </c>
      <c r="C45" s="81" t="s">
        <v>203</v>
      </c>
      <c r="D45" s="91">
        <f t="shared" ref="D45" si="35">D46</f>
        <v>72204.003207994916</v>
      </c>
      <c r="E45" s="91">
        <f t="shared" ref="E45" si="36">E46</f>
        <v>54795.935665622041</v>
      </c>
      <c r="F45" s="91">
        <f t="shared" ref="F45" si="37">F46</f>
        <v>0</v>
      </c>
      <c r="G45" s="91">
        <f t="shared" ref="G45" si="38">G46</f>
        <v>0</v>
      </c>
      <c r="H45" s="91">
        <f t="shared" ref="H45" si="39">H46</f>
        <v>0</v>
      </c>
      <c r="I45" s="91">
        <f t="shared" ref="I45" si="40">I46</f>
        <v>0</v>
      </c>
      <c r="J45" s="91">
        <f t="shared" ref="J45" si="41">J46</f>
        <v>0</v>
      </c>
      <c r="K45" s="91">
        <f t="shared" ref="K45" si="42">K46</f>
        <v>0</v>
      </c>
      <c r="L45" s="91">
        <f t="shared" ref="L45" si="43">L46</f>
        <v>0</v>
      </c>
      <c r="M45" s="91">
        <f t="shared" ref="M45" si="44">M46</f>
        <v>0</v>
      </c>
      <c r="N45" s="91">
        <f t="shared" ref="N45" si="45">N46</f>
        <v>403.64991525423727</v>
      </c>
      <c r="O45" s="91">
        <f t="shared" ref="O45" si="46">O46</f>
        <v>0</v>
      </c>
      <c r="P45" s="91">
        <f t="shared" ref="P45" si="47">P46</f>
        <v>0</v>
      </c>
      <c r="Q45" s="91">
        <f t="shared" ref="Q45" si="48">Q46</f>
        <v>0</v>
      </c>
      <c r="R45" s="91">
        <f t="shared" ref="R45" si="49">R46</f>
        <v>0</v>
      </c>
      <c r="S45" s="91">
        <f t="shared" ref="S45" si="50">S46</f>
        <v>0</v>
      </c>
      <c r="T45" s="91">
        <f t="shared" ref="T45" si="51">T46</f>
        <v>0</v>
      </c>
      <c r="U45" s="91">
        <f t="shared" ref="U45" si="52">U46</f>
        <v>0</v>
      </c>
      <c r="V45" s="91">
        <f t="shared" ref="V45" si="53">V46</f>
        <v>0</v>
      </c>
      <c r="W45" s="91">
        <f t="shared" ref="W45" si="54">W46</f>
        <v>0</v>
      </c>
      <c r="X45" s="91">
        <f t="shared" ref="X45" si="55">X46</f>
        <v>0</v>
      </c>
      <c r="Y45" s="91">
        <f t="shared" ref="Y45" si="56">Y46</f>
        <v>0</v>
      </c>
      <c r="Z45" s="91">
        <f t="shared" ref="Z45" si="57">Z46</f>
        <v>0</v>
      </c>
      <c r="AA45" s="91">
        <f t="shared" ref="AA45" si="58">AA46</f>
        <v>0</v>
      </c>
      <c r="AB45" s="91">
        <f t="shared" ref="AB45" si="59">AB46</f>
        <v>0</v>
      </c>
      <c r="AC45" s="91">
        <f t="shared" ref="AC45" si="60">AC46</f>
        <v>0</v>
      </c>
      <c r="AD45" s="91">
        <f t="shared" ref="AD45" si="61">AD46</f>
        <v>0</v>
      </c>
      <c r="AE45" s="91">
        <f t="shared" ref="AE45" si="62">AE46</f>
        <v>0</v>
      </c>
      <c r="AF45" s="91">
        <f t="shared" ref="AF45" si="63">AF46</f>
        <v>0</v>
      </c>
      <c r="AG45" s="91">
        <f t="shared" ref="AG45" si="64">AG46</f>
        <v>0</v>
      </c>
      <c r="AH45" s="91">
        <f t="shared" ref="AH45" si="65">AH46</f>
        <v>0</v>
      </c>
      <c r="AI45" s="91">
        <f t="shared" ref="AI45" si="66">AI46</f>
        <v>0</v>
      </c>
      <c r="AJ45" s="91">
        <f t="shared" ref="AJ45" si="67">AJ46</f>
        <v>0</v>
      </c>
      <c r="AK45" s="91">
        <f t="shared" ref="AK45" si="68">AK46</f>
        <v>0</v>
      </c>
      <c r="AL45" s="91">
        <f t="shared" ref="AL45" si="69">AL46</f>
        <v>0</v>
      </c>
      <c r="AM45" s="91">
        <f t="shared" ref="AM45" si="70">AM46</f>
        <v>0</v>
      </c>
      <c r="AN45" s="91">
        <f t="shared" ref="AN45" si="71">AN46</f>
        <v>0</v>
      </c>
      <c r="AO45" s="91">
        <f t="shared" ref="AO45" si="72">AO46</f>
        <v>0</v>
      </c>
      <c r="AP45" s="91">
        <f t="shared" ref="AP45" si="73">AP46</f>
        <v>0</v>
      </c>
      <c r="AQ45" s="91">
        <f t="shared" ref="AQ45" si="74">AQ46</f>
        <v>0</v>
      </c>
      <c r="AR45" s="91">
        <f t="shared" ref="AR45" si="75">AR46</f>
        <v>17004.417627118644</v>
      </c>
      <c r="AS45" s="206" t="s">
        <v>425</v>
      </c>
      <c r="AT45" s="87"/>
      <c r="AU45" s="79"/>
      <c r="AV45" s="79"/>
      <c r="AW45" s="79"/>
      <c r="AX45" s="79"/>
      <c r="AY45" s="79"/>
      <c r="AZ45" s="79"/>
      <c r="BA45" s="79"/>
    </row>
    <row r="46" spans="1:53" ht="22.5" customHeight="1" x14ac:dyDescent="0.25">
      <c r="A46" s="84" t="s">
        <v>328</v>
      </c>
      <c r="B46" s="93" t="s">
        <v>418</v>
      </c>
      <c r="C46" s="81" t="s">
        <v>203</v>
      </c>
      <c r="D46" s="94">
        <f>SUM(E46:AR46)</f>
        <v>72204.003207994916</v>
      </c>
      <c r="E46" s="95">
        <f>'[21]2 ИП ТСv2 (без НДС)'!$Z$29</f>
        <v>54795.935665622041</v>
      </c>
      <c r="F46" s="95"/>
      <c r="G46" s="95"/>
      <c r="H46" s="95"/>
      <c r="I46" s="95"/>
      <c r="J46" s="95"/>
      <c r="K46" s="95"/>
      <c r="L46" s="95"/>
      <c r="M46" s="95"/>
      <c r="N46" s="95">
        <f>'[21]2 ИП ТСv2 (без НДС)'!$Z$42</f>
        <v>403.64991525423727</v>
      </c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>
        <f>'[21]2 ИП ТСv2 (без НДС)'!$Z$74</f>
        <v>17004.417627118644</v>
      </c>
      <c r="AS46" s="206"/>
      <c r="AT46" s="87"/>
      <c r="AU46" s="79"/>
      <c r="AV46" s="79"/>
      <c r="AW46" s="79"/>
      <c r="AX46" s="79"/>
      <c r="AY46" s="79"/>
      <c r="AZ46" s="79"/>
      <c r="BA46" s="79"/>
    </row>
    <row r="47" spans="1:53" ht="22.5" customHeight="1" x14ac:dyDescent="0.25">
      <c r="A47" s="84" t="s">
        <v>426</v>
      </c>
      <c r="B47" s="92">
        <v>2018</v>
      </c>
      <c r="C47" s="81" t="s">
        <v>203</v>
      </c>
      <c r="D47" s="91">
        <f t="shared" ref="D47" si="76">D48</f>
        <v>70199.463489335525</v>
      </c>
      <c r="E47" s="91">
        <f t="shared" ref="E47" si="77">E48</f>
        <v>8770.571266525425</v>
      </c>
      <c r="F47" s="91">
        <f t="shared" ref="F47" si="78">F48</f>
        <v>8895.7062447000008</v>
      </c>
      <c r="G47" s="91">
        <f t="shared" ref="G47" si="79">G48</f>
        <v>0</v>
      </c>
      <c r="H47" s="91">
        <f t="shared" ref="H47" si="80">H48</f>
        <v>2030.6975700000003</v>
      </c>
      <c r="I47" s="91">
        <f t="shared" ref="I47" si="81">I48</f>
        <v>0</v>
      </c>
      <c r="J47" s="91">
        <f t="shared" ref="J47" si="82">J48</f>
        <v>0</v>
      </c>
      <c r="K47" s="91">
        <f t="shared" ref="K47" si="83">K48</f>
        <v>0</v>
      </c>
      <c r="L47" s="91">
        <f t="shared" ref="L47" si="84">L48</f>
        <v>0</v>
      </c>
      <c r="M47" s="91">
        <f t="shared" ref="M47" si="85">M48</f>
        <v>0</v>
      </c>
      <c r="N47" s="91">
        <f t="shared" ref="N47" si="86">N48</f>
        <v>3399.0105600000002</v>
      </c>
      <c r="O47" s="91">
        <f t="shared" ref="O47" si="87">O48</f>
        <v>3084.4456500000001</v>
      </c>
      <c r="P47" s="91">
        <f t="shared" ref="P47" si="88">P48</f>
        <v>3965.8390199999999</v>
      </c>
      <c r="Q47" s="91">
        <f t="shared" ref="Q47" si="89">Q48</f>
        <v>0</v>
      </c>
      <c r="R47" s="91">
        <f t="shared" ref="R47" si="90">R48</f>
        <v>0</v>
      </c>
      <c r="S47" s="91">
        <f t="shared" ref="S47" si="91">S48</f>
        <v>0</v>
      </c>
      <c r="T47" s="91">
        <f t="shared" ref="T47" si="92">T48</f>
        <v>0</v>
      </c>
      <c r="U47" s="91">
        <f t="shared" ref="U47" si="93">U48</f>
        <v>0</v>
      </c>
      <c r="V47" s="91">
        <f t="shared" ref="V47" si="94">V48</f>
        <v>9079.1220699246896</v>
      </c>
      <c r="W47" s="91">
        <f t="shared" ref="W47" si="95">W48</f>
        <v>0</v>
      </c>
      <c r="X47" s="91">
        <f t="shared" ref="X47" si="96">X48</f>
        <v>8148.1242957688637</v>
      </c>
      <c r="Y47" s="91">
        <f t="shared" ref="Y47" si="97">Y48</f>
        <v>1490.80918978502</v>
      </c>
      <c r="Z47" s="91">
        <f t="shared" ref="Z47" si="98">Z48</f>
        <v>0</v>
      </c>
      <c r="AA47" s="91">
        <f t="shared" ref="AA47" si="99">AA48</f>
        <v>0</v>
      </c>
      <c r="AB47" s="91">
        <f t="shared" ref="AB47" si="100">AB48</f>
        <v>0</v>
      </c>
      <c r="AC47" s="91">
        <f t="shared" ref="AC47" si="101">AC48</f>
        <v>0</v>
      </c>
      <c r="AD47" s="91">
        <f t="shared" ref="AD47" si="102">AD48</f>
        <v>516.29072271943051</v>
      </c>
      <c r="AE47" s="91">
        <f t="shared" ref="AE47" si="103">AE48</f>
        <v>0</v>
      </c>
      <c r="AF47" s="91">
        <f t="shared" ref="AF47" si="104">AF48</f>
        <v>0</v>
      </c>
      <c r="AG47" s="91">
        <f t="shared" ref="AG47" si="105">AG48</f>
        <v>0</v>
      </c>
      <c r="AH47" s="91">
        <f t="shared" ref="AH47" si="106">AH48</f>
        <v>0</v>
      </c>
      <c r="AI47" s="91">
        <f t="shared" ref="AI47" si="107">AI48</f>
        <v>0</v>
      </c>
      <c r="AJ47" s="91">
        <f t="shared" ref="AJ47" si="108">AJ48</f>
        <v>0</v>
      </c>
      <c r="AK47" s="91">
        <f t="shared" ref="AK47" si="109">AK48</f>
        <v>92.958833291797916</v>
      </c>
      <c r="AL47" s="91">
        <f t="shared" ref="AL47" si="110">AL48</f>
        <v>0</v>
      </c>
      <c r="AM47" s="91">
        <f t="shared" ref="AM47" si="111">AM48</f>
        <v>0</v>
      </c>
      <c r="AN47" s="91">
        <f t="shared" ref="AN47" si="112">AN48</f>
        <v>562.20731206353571</v>
      </c>
      <c r="AO47" s="91">
        <f t="shared" ref="AO47" si="113">AO48</f>
        <v>7333.6258171543168</v>
      </c>
      <c r="AP47" s="91">
        <f t="shared" ref="AP47" si="114">AP48</f>
        <v>12815.597823223334</v>
      </c>
      <c r="AQ47" s="91">
        <f t="shared" ref="AQ47" si="115">AQ48</f>
        <v>0</v>
      </c>
      <c r="AR47" s="91">
        <f t="shared" ref="AR47" si="116">AR48</f>
        <v>14.457114179104479</v>
      </c>
      <c r="AS47" s="206"/>
      <c r="AT47" s="87"/>
      <c r="AU47" s="79"/>
      <c r="AV47" s="79"/>
      <c r="AW47" s="79"/>
      <c r="AX47" s="79"/>
      <c r="AY47" s="79"/>
      <c r="AZ47" s="79"/>
      <c r="BA47" s="79"/>
    </row>
    <row r="48" spans="1:53" ht="22.5" customHeight="1" x14ac:dyDescent="0.25">
      <c r="A48" s="84" t="s">
        <v>427</v>
      </c>
      <c r="B48" s="93" t="s">
        <v>418</v>
      </c>
      <c r="C48" s="81" t="s">
        <v>203</v>
      </c>
      <c r="D48" s="94">
        <f>SUM(E48:AR48)</f>
        <v>70199.463489335525</v>
      </c>
      <c r="E48" s="95">
        <f>'[21]2 ИП ТСv2 (без НДС)'!$AD$29</f>
        <v>8770.571266525425</v>
      </c>
      <c r="F48" s="95">
        <f>'[21]2 ИП ТСv2 (без НДС)'!$AD$34</f>
        <v>8895.7062447000008</v>
      </c>
      <c r="G48" s="95"/>
      <c r="H48" s="95">
        <f>'[21]2 ИП ТСv2 (без НДС)'!$AD$36</f>
        <v>2030.6975700000003</v>
      </c>
      <c r="I48" s="95"/>
      <c r="J48" s="95"/>
      <c r="K48" s="95"/>
      <c r="L48" s="95"/>
      <c r="M48" s="95"/>
      <c r="N48" s="95">
        <f>'[21]2 ИП ТСv2 (без НДС)'!$AD$42</f>
        <v>3399.0105600000002</v>
      </c>
      <c r="O48" s="95">
        <f>'[21]2 ИП ТСv2 (без НДС)'!$AD$43</f>
        <v>3084.4456500000001</v>
      </c>
      <c r="P48" s="95">
        <f>'[21]2 ИП ТСv2 (без НДС)'!$AD$44</f>
        <v>3965.8390199999999</v>
      </c>
      <c r="Q48" s="95"/>
      <c r="R48" s="95"/>
      <c r="S48" s="95"/>
      <c r="T48" s="95"/>
      <c r="U48" s="95"/>
      <c r="V48" s="95">
        <f>'[21]2 ИП ТСv2 (без НДС)'!$AD$50</f>
        <v>9079.1220699246896</v>
      </c>
      <c r="W48" s="95"/>
      <c r="X48" s="95">
        <f>'[21]2 ИП ТСv2 (без НДС)'!$AD$52</f>
        <v>8148.1242957688637</v>
      </c>
      <c r="Y48" s="95">
        <f>'[21]2 ИП ТСv2 (без НДС)'!$AD$53</f>
        <v>1490.80918978502</v>
      </c>
      <c r="Z48" s="95"/>
      <c r="AA48" s="95"/>
      <c r="AB48" s="95"/>
      <c r="AC48" s="95"/>
      <c r="AD48" s="95">
        <f>'[21]2 ИП ТСv2 (без НДС)'!$AD$58</f>
        <v>516.29072271943051</v>
      </c>
      <c r="AE48" s="95"/>
      <c r="AF48" s="95"/>
      <c r="AG48" s="95"/>
      <c r="AH48" s="95"/>
      <c r="AI48" s="95"/>
      <c r="AJ48" s="95"/>
      <c r="AK48" s="95">
        <f>'[21]2 ИП ТСv2 (без НДС)'!$AD$65</f>
        <v>92.958833291797916</v>
      </c>
      <c r="AL48" s="95"/>
      <c r="AM48" s="95"/>
      <c r="AN48" s="95">
        <f>'[21]2 ИП ТСv2 (без НДС)'!$AD$68</f>
        <v>562.20731206353571</v>
      </c>
      <c r="AO48" s="95">
        <f>'[21]2 ИП ТСv2 (без НДС)'!$AD$69</f>
        <v>7333.6258171543168</v>
      </c>
      <c r="AP48" s="95">
        <f>'[21]2 ИП ТСv2 (без НДС)'!$AD$70</f>
        <v>12815.597823223334</v>
      </c>
      <c r="AQ48" s="95"/>
      <c r="AR48" s="95">
        <f>'[21]2 ИП ТСv2 (без НДС)'!$AD$74</f>
        <v>14.457114179104479</v>
      </c>
      <c r="AS48" s="206"/>
      <c r="AT48" s="87"/>
      <c r="AU48" s="79"/>
      <c r="AV48" s="79"/>
      <c r="AW48" s="79"/>
      <c r="AX48" s="79"/>
      <c r="AY48" s="79"/>
      <c r="AZ48" s="79"/>
      <c r="BA48" s="79"/>
    </row>
    <row r="49" spans="1:53" ht="22.5" customHeight="1" x14ac:dyDescent="0.25">
      <c r="A49" s="84" t="s">
        <v>428</v>
      </c>
      <c r="B49" s="92">
        <v>2019</v>
      </c>
      <c r="C49" s="81" t="s">
        <v>203</v>
      </c>
      <c r="D49" s="91">
        <f t="shared" ref="D49" si="117">D50</f>
        <v>37381.569702797897</v>
      </c>
      <c r="E49" s="91">
        <f t="shared" ref="E49" si="118">E50</f>
        <v>13499.517458581726</v>
      </c>
      <c r="F49" s="91">
        <f t="shared" ref="F49" si="119">F50</f>
        <v>0</v>
      </c>
      <c r="G49" s="91">
        <f t="shared" ref="G49" si="120">G50</f>
        <v>79.406470905193729</v>
      </c>
      <c r="H49" s="91">
        <f t="shared" ref="H49" si="121">H50</f>
        <v>0</v>
      </c>
      <c r="I49" s="91">
        <f t="shared" ref="I49" si="122">I50</f>
        <v>2217.3383356096547</v>
      </c>
      <c r="J49" s="91">
        <f t="shared" ref="J49" si="123">J50</f>
        <v>0</v>
      </c>
      <c r="K49" s="91">
        <f t="shared" ref="K49" si="124">K50</f>
        <v>0</v>
      </c>
      <c r="L49" s="91">
        <f t="shared" ref="L49" si="125">L50</f>
        <v>0</v>
      </c>
      <c r="M49" s="91">
        <f t="shared" ref="M49" si="126">M50</f>
        <v>0</v>
      </c>
      <c r="N49" s="91">
        <f t="shared" ref="N49" si="127">N50</f>
        <v>0</v>
      </c>
      <c r="O49" s="91">
        <f t="shared" ref="O49" si="128">O50</f>
        <v>1974.3074789532993</v>
      </c>
      <c r="P49" s="91">
        <f t="shared" ref="P49" si="129">P50</f>
        <v>0</v>
      </c>
      <c r="Q49" s="91">
        <f t="shared" ref="Q49" si="130">Q50</f>
        <v>1856.9305290499453</v>
      </c>
      <c r="R49" s="91">
        <f t="shared" ref="R49" si="131">R50</f>
        <v>0</v>
      </c>
      <c r="S49" s="91">
        <f t="shared" ref="S49" si="132">S50</f>
        <v>0</v>
      </c>
      <c r="T49" s="91">
        <f t="shared" ref="T49" si="133">T50</f>
        <v>0</v>
      </c>
      <c r="U49" s="91">
        <f t="shared" ref="U49" si="134">U50</f>
        <v>0</v>
      </c>
      <c r="V49" s="91">
        <f t="shared" ref="V49" si="135">V50</f>
        <v>7210.524550225311</v>
      </c>
      <c r="W49" s="91">
        <f t="shared" ref="W49" si="136">W50</f>
        <v>2157.6411414111926</v>
      </c>
      <c r="X49" s="91">
        <f t="shared" ref="X49" si="137">X50</f>
        <v>0</v>
      </c>
      <c r="Y49" s="91">
        <f t="shared" ref="Y49" si="138">Y50</f>
        <v>0</v>
      </c>
      <c r="Z49" s="91">
        <f t="shared" ref="Z49" si="139">Z50</f>
        <v>0</v>
      </c>
      <c r="AA49" s="91">
        <f t="shared" ref="AA49" si="140">AA50</f>
        <v>0</v>
      </c>
      <c r="AB49" s="91">
        <f t="shared" ref="AB49" si="141">AB50</f>
        <v>0</v>
      </c>
      <c r="AC49" s="91">
        <f t="shared" ref="AC49" si="142">AC50</f>
        <v>0</v>
      </c>
      <c r="AD49" s="91">
        <f t="shared" ref="AD49" si="143">AD50</f>
        <v>5758.7455236729638</v>
      </c>
      <c r="AE49" s="91">
        <f t="shared" ref="AE49" si="144">AE50</f>
        <v>1266.8642442321259</v>
      </c>
      <c r="AF49" s="91">
        <f t="shared" ref="AF49" si="145">AF50</f>
        <v>0</v>
      </c>
      <c r="AG49" s="91">
        <f t="shared" ref="AG49" si="146">AG50</f>
        <v>0</v>
      </c>
      <c r="AH49" s="91">
        <f t="shared" ref="AH49" si="147">AH50</f>
        <v>0</v>
      </c>
      <c r="AI49" s="91">
        <f t="shared" ref="AI49" si="148">AI50</f>
        <v>0</v>
      </c>
      <c r="AJ49" s="91">
        <f t="shared" ref="AJ49" si="149">AJ50</f>
        <v>0</v>
      </c>
      <c r="AK49" s="91">
        <f t="shared" ref="AK49" si="150">AK50</f>
        <v>0</v>
      </c>
      <c r="AL49" s="91">
        <f t="shared" ref="AL49" si="151">AL50</f>
        <v>0</v>
      </c>
      <c r="AM49" s="91">
        <f t="shared" ref="AM49" si="152">AM50</f>
        <v>0</v>
      </c>
      <c r="AN49" s="91">
        <f t="shared" ref="AN49" si="153">AN50</f>
        <v>253.6714179210054</v>
      </c>
      <c r="AO49" s="91">
        <f t="shared" ref="AO49" si="154">AO50</f>
        <v>1106.6225522354698</v>
      </c>
      <c r="AP49" s="91">
        <f t="shared" ref="AP49" si="155">AP50</f>
        <v>0</v>
      </c>
      <c r="AQ49" s="91">
        <f t="shared" ref="AQ49" si="156">AQ50</f>
        <v>0</v>
      </c>
      <c r="AR49" s="91">
        <f t="shared" ref="AR49" si="157">AR50</f>
        <v>0</v>
      </c>
      <c r="AS49" s="206"/>
      <c r="AT49" s="87"/>
      <c r="AU49" s="79"/>
      <c r="AV49" s="79"/>
      <c r="AW49" s="79"/>
      <c r="AX49" s="79"/>
      <c r="AY49" s="79"/>
      <c r="AZ49" s="79"/>
      <c r="BA49" s="79"/>
    </row>
    <row r="50" spans="1:53" ht="22.5" customHeight="1" x14ac:dyDescent="0.25">
      <c r="A50" s="84" t="s">
        <v>429</v>
      </c>
      <c r="B50" s="93" t="s">
        <v>418</v>
      </c>
      <c r="C50" s="81" t="s">
        <v>203</v>
      </c>
      <c r="D50" s="94">
        <f>SUM(E50:AR50)</f>
        <v>37381.569702797897</v>
      </c>
      <c r="E50" s="95">
        <f>'[21]2 ИП ТСv2 (без НДС)'!$AH$29</f>
        <v>13499.517458581726</v>
      </c>
      <c r="F50" s="95"/>
      <c r="G50" s="95">
        <f>'[21]2 ИП ТСv2 (без НДС)'!$AH$35</f>
        <v>79.406470905193729</v>
      </c>
      <c r="H50" s="95"/>
      <c r="I50" s="95">
        <f>'[21]2 ИП ТСv2 (без НДС)'!$AH$37</f>
        <v>2217.3383356096547</v>
      </c>
      <c r="J50" s="95"/>
      <c r="K50" s="95"/>
      <c r="L50" s="95"/>
      <c r="M50" s="95"/>
      <c r="N50" s="95"/>
      <c r="O50" s="95">
        <f>'[21]2 ИП ТСv2 (без НДС)'!$AH$43</f>
        <v>1974.3074789532993</v>
      </c>
      <c r="P50" s="95"/>
      <c r="Q50" s="95">
        <f>'[21]2 ИП ТСv2 (без НДС)'!$AH$45</f>
        <v>1856.9305290499453</v>
      </c>
      <c r="R50" s="95"/>
      <c r="S50" s="95"/>
      <c r="T50" s="95"/>
      <c r="U50" s="95"/>
      <c r="V50" s="95">
        <f>'[21]2 ИП ТСv2 (без НДС)'!$AH$50</f>
        <v>7210.524550225311</v>
      </c>
      <c r="W50" s="95">
        <f>'[21]2 ИП ТСv2 (без НДС)'!$AH$51</f>
        <v>2157.6411414111926</v>
      </c>
      <c r="X50" s="95"/>
      <c r="Y50" s="95"/>
      <c r="Z50" s="95"/>
      <c r="AA50" s="95"/>
      <c r="AB50" s="95"/>
      <c r="AC50" s="95"/>
      <c r="AD50" s="95">
        <f>'[21]2 ИП ТСv2 (без НДС)'!$AH$58</f>
        <v>5758.7455236729638</v>
      </c>
      <c r="AE50" s="95">
        <f>'[21]2 ИП ТСv2 (без НДС)'!$AH$59</f>
        <v>1266.8642442321259</v>
      </c>
      <c r="AF50" s="95"/>
      <c r="AG50" s="95"/>
      <c r="AH50" s="95"/>
      <c r="AI50" s="95"/>
      <c r="AJ50" s="95"/>
      <c r="AK50" s="95"/>
      <c r="AL50" s="95"/>
      <c r="AM50" s="95"/>
      <c r="AN50" s="95">
        <f>'[21]2 ИП ТСv2 (без НДС)'!$AH$68</f>
        <v>253.6714179210054</v>
      </c>
      <c r="AO50" s="95">
        <f>'[21]2 ИП ТСv2 (без НДС)'!$AH$69</f>
        <v>1106.6225522354698</v>
      </c>
      <c r="AP50" s="95"/>
      <c r="AQ50" s="95"/>
      <c r="AR50" s="95"/>
      <c r="AS50" s="206"/>
      <c r="AT50" s="87"/>
      <c r="AU50" s="79"/>
      <c r="AV50" s="79"/>
      <c r="AW50" s="79"/>
      <c r="AX50" s="79"/>
      <c r="AY50" s="79"/>
      <c r="AZ50" s="79"/>
      <c r="BA50" s="79"/>
    </row>
    <row r="51" spans="1:53" ht="22.5" customHeight="1" x14ac:dyDescent="0.25">
      <c r="A51" s="84" t="s">
        <v>430</v>
      </c>
      <c r="B51" s="92">
        <v>2020</v>
      </c>
      <c r="C51" s="81" t="s">
        <v>203</v>
      </c>
      <c r="D51" s="91">
        <f>D52</f>
        <v>20741.112906213046</v>
      </c>
      <c r="E51" s="91">
        <f t="shared" ref="E51:AR51" si="158">E52</f>
        <v>1544.6231516593807</v>
      </c>
      <c r="F51" s="91">
        <f t="shared" si="158"/>
        <v>0</v>
      </c>
      <c r="G51" s="91">
        <f t="shared" si="158"/>
        <v>0</v>
      </c>
      <c r="H51" s="91">
        <f t="shared" si="158"/>
        <v>0</v>
      </c>
      <c r="I51" s="91">
        <f t="shared" si="158"/>
        <v>0</v>
      </c>
      <c r="J51" s="91">
        <f t="shared" si="158"/>
        <v>2615.2291449737663</v>
      </c>
      <c r="K51" s="91">
        <f t="shared" si="158"/>
        <v>0</v>
      </c>
      <c r="L51" s="91">
        <f t="shared" si="158"/>
        <v>0</v>
      </c>
      <c r="M51" s="91">
        <f t="shared" si="158"/>
        <v>0</v>
      </c>
      <c r="N51" s="91">
        <f t="shared" si="158"/>
        <v>0</v>
      </c>
      <c r="O51" s="91">
        <f t="shared" si="158"/>
        <v>0</v>
      </c>
      <c r="P51" s="91">
        <f t="shared" si="158"/>
        <v>0</v>
      </c>
      <c r="Q51" s="91">
        <f t="shared" si="158"/>
        <v>0</v>
      </c>
      <c r="R51" s="91">
        <f t="shared" si="158"/>
        <v>7011.1135048132037</v>
      </c>
      <c r="S51" s="91">
        <f t="shared" si="158"/>
        <v>0</v>
      </c>
      <c r="T51" s="91">
        <f t="shared" si="158"/>
        <v>0</v>
      </c>
      <c r="U51" s="91">
        <f t="shared" si="158"/>
        <v>0</v>
      </c>
      <c r="V51" s="91">
        <f t="shared" si="158"/>
        <v>5403.4541097118181</v>
      </c>
      <c r="W51" s="91">
        <f t="shared" si="158"/>
        <v>0</v>
      </c>
      <c r="X51" s="91">
        <f t="shared" si="158"/>
        <v>0</v>
      </c>
      <c r="Y51" s="91">
        <f t="shared" si="158"/>
        <v>0</v>
      </c>
      <c r="Z51" s="91">
        <f t="shared" si="158"/>
        <v>0</v>
      </c>
      <c r="AA51" s="91">
        <f t="shared" si="158"/>
        <v>606.15230394636615</v>
      </c>
      <c r="AB51" s="91">
        <f t="shared" si="158"/>
        <v>0</v>
      </c>
      <c r="AC51" s="91">
        <f t="shared" si="158"/>
        <v>0</v>
      </c>
      <c r="AD51" s="91">
        <f t="shared" si="158"/>
        <v>0</v>
      </c>
      <c r="AE51" s="91">
        <f t="shared" si="158"/>
        <v>0</v>
      </c>
      <c r="AF51" s="91">
        <f t="shared" si="158"/>
        <v>0</v>
      </c>
      <c r="AG51" s="91">
        <f t="shared" si="158"/>
        <v>0</v>
      </c>
      <c r="AH51" s="91">
        <f t="shared" si="158"/>
        <v>0</v>
      </c>
      <c r="AI51" s="91">
        <f t="shared" si="158"/>
        <v>0</v>
      </c>
      <c r="AJ51" s="91">
        <f t="shared" si="158"/>
        <v>0</v>
      </c>
      <c r="AK51" s="91">
        <f t="shared" si="158"/>
        <v>0</v>
      </c>
      <c r="AL51" s="91">
        <f t="shared" si="158"/>
        <v>0</v>
      </c>
      <c r="AM51" s="91">
        <f t="shared" si="158"/>
        <v>0</v>
      </c>
      <c r="AN51" s="91">
        <f t="shared" si="158"/>
        <v>3560.5406911085124</v>
      </c>
      <c r="AO51" s="91">
        <f t="shared" si="158"/>
        <v>0</v>
      </c>
      <c r="AP51" s="91">
        <f t="shared" si="158"/>
        <v>0</v>
      </c>
      <c r="AQ51" s="91">
        <f t="shared" si="158"/>
        <v>0</v>
      </c>
      <c r="AR51" s="91">
        <f t="shared" si="158"/>
        <v>0</v>
      </c>
      <c r="AS51" s="206"/>
      <c r="AT51" s="87"/>
      <c r="AU51" s="79"/>
      <c r="AV51" s="79"/>
      <c r="AW51" s="79"/>
      <c r="AX51" s="79"/>
      <c r="AY51" s="79"/>
      <c r="AZ51" s="79"/>
      <c r="BA51" s="79"/>
    </row>
    <row r="52" spans="1:53" ht="22.5" customHeight="1" x14ac:dyDescent="0.25">
      <c r="A52" s="84" t="s">
        <v>431</v>
      </c>
      <c r="B52" s="93" t="s">
        <v>418</v>
      </c>
      <c r="C52" s="81" t="s">
        <v>203</v>
      </c>
      <c r="D52" s="94">
        <f>SUM(E52:AR52)</f>
        <v>20741.112906213046</v>
      </c>
      <c r="E52" s="95">
        <f>'[21]2 ИП ТСv2 (без НДС)'!$AL$29</f>
        <v>1544.6231516593807</v>
      </c>
      <c r="F52" s="95"/>
      <c r="G52" s="95"/>
      <c r="H52" s="95"/>
      <c r="I52" s="95"/>
      <c r="J52" s="95">
        <f>'[21]2 ИП ТСv2 (без НДС)'!$AL$38</f>
        <v>2615.2291449737663</v>
      </c>
      <c r="K52" s="95"/>
      <c r="L52" s="95"/>
      <c r="M52" s="95"/>
      <c r="N52" s="95"/>
      <c r="O52" s="95"/>
      <c r="P52" s="95"/>
      <c r="Q52" s="95"/>
      <c r="R52" s="95">
        <f>'[21]2 ИП ТСv2 (без НДС)'!$AL$46</f>
        <v>7011.1135048132037</v>
      </c>
      <c r="S52" s="95"/>
      <c r="T52" s="95"/>
      <c r="U52" s="95"/>
      <c r="V52" s="95">
        <f>'[21]2 ИП ТСv2 (без НДС)'!$AL$50</f>
        <v>5403.4541097118181</v>
      </c>
      <c r="W52" s="95"/>
      <c r="X52" s="95"/>
      <c r="Y52" s="95"/>
      <c r="Z52" s="95"/>
      <c r="AA52" s="95">
        <f>'[21]2 ИП ТСv2 (без НДС)'!$AL$55</f>
        <v>606.15230394636615</v>
      </c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>
        <f>'[21]2 ИП ТСv2 (без НДС)'!$AL$68</f>
        <v>3560.5406911085124</v>
      </c>
      <c r="AO52" s="95"/>
      <c r="AP52" s="95"/>
      <c r="AQ52" s="95"/>
      <c r="AR52" s="95"/>
      <c r="AS52" s="206"/>
      <c r="AT52" s="87"/>
      <c r="AU52" s="79"/>
      <c r="AV52" s="79"/>
      <c r="AW52" s="79"/>
      <c r="AX52" s="79"/>
      <c r="AY52" s="79"/>
      <c r="AZ52" s="79"/>
      <c r="BA52" s="79"/>
    </row>
    <row r="53" spans="1:53" ht="22.5" customHeight="1" x14ac:dyDescent="0.25">
      <c r="A53" s="84" t="s">
        <v>464</v>
      </c>
      <c r="B53" s="92">
        <v>2021</v>
      </c>
      <c r="C53" s="81" t="s">
        <v>203</v>
      </c>
      <c r="D53" s="91">
        <f>D54</f>
        <v>72272.8063998</v>
      </c>
      <c r="E53" s="91">
        <f t="shared" ref="E53:AR53" si="159">E54</f>
        <v>6599.679075</v>
      </c>
      <c r="F53" s="91">
        <f t="shared" si="159"/>
        <v>0</v>
      </c>
      <c r="G53" s="91">
        <f t="shared" si="159"/>
        <v>0</v>
      </c>
      <c r="H53" s="91">
        <f t="shared" si="159"/>
        <v>0</v>
      </c>
      <c r="I53" s="91">
        <f t="shared" si="159"/>
        <v>0</v>
      </c>
      <c r="J53" s="91">
        <f t="shared" si="159"/>
        <v>0</v>
      </c>
      <c r="K53" s="91">
        <f t="shared" si="159"/>
        <v>2422.4211</v>
      </c>
      <c r="L53" s="91">
        <f t="shared" si="159"/>
        <v>0</v>
      </c>
      <c r="M53" s="91">
        <f t="shared" si="159"/>
        <v>0</v>
      </c>
      <c r="N53" s="91">
        <f t="shared" si="159"/>
        <v>0</v>
      </c>
      <c r="O53" s="91">
        <f t="shared" si="159"/>
        <v>0</v>
      </c>
      <c r="P53" s="91">
        <f t="shared" si="159"/>
        <v>0</v>
      </c>
      <c r="Q53" s="91">
        <f t="shared" si="159"/>
        <v>0</v>
      </c>
      <c r="R53" s="91">
        <f t="shared" si="159"/>
        <v>0</v>
      </c>
      <c r="S53" s="91">
        <f t="shared" si="159"/>
        <v>13315.57029</v>
      </c>
      <c r="T53" s="91">
        <f t="shared" si="159"/>
        <v>0</v>
      </c>
      <c r="U53" s="91">
        <f t="shared" si="159"/>
        <v>0</v>
      </c>
      <c r="V53" s="91">
        <f t="shared" si="159"/>
        <v>0</v>
      </c>
      <c r="W53" s="91">
        <f t="shared" si="159"/>
        <v>0</v>
      </c>
      <c r="X53" s="91">
        <f t="shared" si="159"/>
        <v>0</v>
      </c>
      <c r="Y53" s="91">
        <f t="shared" si="159"/>
        <v>0</v>
      </c>
      <c r="Z53" s="91">
        <f t="shared" si="159"/>
        <v>0</v>
      </c>
      <c r="AA53" s="91">
        <f t="shared" si="159"/>
        <v>0</v>
      </c>
      <c r="AB53" s="91">
        <f t="shared" si="159"/>
        <v>10473.39255</v>
      </c>
      <c r="AC53" s="91">
        <f t="shared" si="159"/>
        <v>0</v>
      </c>
      <c r="AD53" s="91">
        <f t="shared" si="159"/>
        <v>0</v>
      </c>
      <c r="AE53" s="91">
        <f t="shared" si="159"/>
        <v>0</v>
      </c>
      <c r="AF53" s="91">
        <f t="shared" si="159"/>
        <v>39461.7433848</v>
      </c>
      <c r="AG53" s="91">
        <f t="shared" si="159"/>
        <v>0</v>
      </c>
      <c r="AH53" s="91">
        <f t="shared" si="159"/>
        <v>0</v>
      </c>
      <c r="AI53" s="91">
        <f t="shared" si="159"/>
        <v>0</v>
      </c>
      <c r="AJ53" s="91">
        <f t="shared" si="159"/>
        <v>0</v>
      </c>
      <c r="AK53" s="91">
        <f t="shared" si="159"/>
        <v>0</v>
      </c>
      <c r="AL53" s="91">
        <f t="shared" si="159"/>
        <v>0</v>
      </c>
      <c r="AM53" s="91">
        <f t="shared" si="159"/>
        <v>0</v>
      </c>
      <c r="AN53" s="91">
        <f t="shared" si="159"/>
        <v>0</v>
      </c>
      <c r="AO53" s="91">
        <f t="shared" si="159"/>
        <v>0</v>
      </c>
      <c r="AP53" s="91">
        <f t="shared" si="159"/>
        <v>0</v>
      </c>
      <c r="AQ53" s="91">
        <f t="shared" si="159"/>
        <v>0</v>
      </c>
      <c r="AR53" s="91">
        <f t="shared" si="159"/>
        <v>0</v>
      </c>
      <c r="AS53" s="206"/>
      <c r="AT53" s="87"/>
      <c r="AU53" s="79"/>
      <c r="AV53" s="79"/>
      <c r="AW53" s="79"/>
      <c r="AX53" s="79"/>
      <c r="AY53" s="79"/>
      <c r="AZ53" s="79"/>
      <c r="BA53" s="79"/>
    </row>
    <row r="54" spans="1:53" ht="22.5" customHeight="1" x14ac:dyDescent="0.25">
      <c r="A54" s="84" t="s">
        <v>465</v>
      </c>
      <c r="B54" s="93" t="s">
        <v>418</v>
      </c>
      <c r="C54" s="81" t="s">
        <v>203</v>
      </c>
      <c r="D54" s="94">
        <f>SUM(E54:AR54)</f>
        <v>72272.8063998</v>
      </c>
      <c r="E54" s="95">
        <f>'[21]2 ИП ТСv2 (без НДС)'!$AP$29</f>
        <v>6599.679075</v>
      </c>
      <c r="F54" s="95"/>
      <c r="G54" s="95"/>
      <c r="H54" s="95"/>
      <c r="I54" s="95"/>
      <c r="J54" s="95"/>
      <c r="K54" s="95">
        <f>'[21]2 ИП ТСv2 (без НДС)'!$AP$39</f>
        <v>2422.4211</v>
      </c>
      <c r="L54" s="95"/>
      <c r="M54" s="95"/>
      <c r="N54" s="95"/>
      <c r="O54" s="95"/>
      <c r="P54" s="95"/>
      <c r="Q54" s="95"/>
      <c r="R54" s="95"/>
      <c r="S54" s="95">
        <f>'[21]2 ИП ТСv2 (без НДС)'!$AP$47</f>
        <v>13315.57029</v>
      </c>
      <c r="T54" s="95"/>
      <c r="U54" s="95"/>
      <c r="V54" s="95"/>
      <c r="W54" s="95"/>
      <c r="X54" s="95"/>
      <c r="Y54" s="95"/>
      <c r="Z54" s="95"/>
      <c r="AA54" s="95"/>
      <c r="AB54" s="95">
        <f>'[21]2 ИП ТСv2 (без НДС)'!$AP$56</f>
        <v>10473.39255</v>
      </c>
      <c r="AC54" s="95"/>
      <c r="AD54" s="95"/>
      <c r="AE54" s="95"/>
      <c r="AF54" s="95">
        <f>'[21]2 ИП ТСv2 (без НДС)'!$AP$60</f>
        <v>39461.7433848</v>
      </c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206"/>
      <c r="AT54" s="87"/>
      <c r="AU54" s="79"/>
      <c r="AV54" s="79"/>
      <c r="AW54" s="79"/>
      <c r="AX54" s="79"/>
      <c r="AY54" s="79"/>
      <c r="AZ54" s="79"/>
      <c r="BA54" s="79"/>
    </row>
    <row r="55" spans="1:53" ht="22.5" customHeight="1" x14ac:dyDescent="0.25">
      <c r="A55" s="84" t="s">
        <v>466</v>
      </c>
      <c r="B55" s="92">
        <v>2022</v>
      </c>
      <c r="C55" s="81" t="s">
        <v>203</v>
      </c>
      <c r="D55" s="91">
        <f>D56</f>
        <v>12651.223276696572</v>
      </c>
      <c r="E55" s="91">
        <f t="shared" ref="E55:AR55" si="160">E56</f>
        <v>8177.9053505735665</v>
      </c>
      <c r="F55" s="91">
        <f t="shared" si="160"/>
        <v>0</v>
      </c>
      <c r="G55" s="91">
        <f t="shared" si="160"/>
        <v>0</v>
      </c>
      <c r="H55" s="91">
        <f t="shared" si="160"/>
        <v>0</v>
      </c>
      <c r="I55" s="91">
        <f t="shared" si="160"/>
        <v>0</v>
      </c>
      <c r="J55" s="91">
        <f t="shared" si="160"/>
        <v>0</v>
      </c>
      <c r="K55" s="91">
        <f t="shared" si="160"/>
        <v>0</v>
      </c>
      <c r="L55" s="91">
        <f t="shared" si="160"/>
        <v>900.23741354355786</v>
      </c>
      <c r="M55" s="91">
        <f t="shared" si="160"/>
        <v>0</v>
      </c>
      <c r="N55" s="91">
        <f t="shared" si="160"/>
        <v>0</v>
      </c>
      <c r="O55" s="91">
        <f t="shared" si="160"/>
        <v>0</v>
      </c>
      <c r="P55" s="91">
        <f t="shared" si="160"/>
        <v>0</v>
      </c>
      <c r="Q55" s="91">
        <f t="shared" si="160"/>
        <v>0</v>
      </c>
      <c r="R55" s="91">
        <f t="shared" si="160"/>
        <v>0</v>
      </c>
      <c r="S55" s="91">
        <f t="shared" si="160"/>
        <v>0</v>
      </c>
      <c r="T55" s="91">
        <f t="shared" si="160"/>
        <v>2410.0344546793476</v>
      </c>
      <c r="U55" s="91">
        <f t="shared" si="160"/>
        <v>0</v>
      </c>
      <c r="V55" s="91">
        <f t="shared" si="160"/>
        <v>0</v>
      </c>
      <c r="W55" s="91">
        <f t="shared" si="160"/>
        <v>0</v>
      </c>
      <c r="X55" s="91">
        <f t="shared" si="160"/>
        <v>0</v>
      </c>
      <c r="Y55" s="91">
        <f t="shared" si="160"/>
        <v>0</v>
      </c>
      <c r="Z55" s="91">
        <f t="shared" si="160"/>
        <v>0</v>
      </c>
      <c r="AA55" s="91">
        <f t="shared" si="160"/>
        <v>0</v>
      </c>
      <c r="AB55" s="91">
        <f t="shared" si="160"/>
        <v>1163.0460579000996</v>
      </c>
      <c r="AC55" s="91">
        <f t="shared" si="160"/>
        <v>0</v>
      </c>
      <c r="AD55" s="91">
        <f t="shared" si="160"/>
        <v>0</v>
      </c>
      <c r="AE55" s="91">
        <f t="shared" si="160"/>
        <v>0</v>
      </c>
      <c r="AF55" s="91">
        <f t="shared" si="160"/>
        <v>0</v>
      </c>
      <c r="AG55" s="91">
        <f t="shared" si="160"/>
        <v>0</v>
      </c>
      <c r="AH55" s="91">
        <f t="shared" si="160"/>
        <v>0</v>
      </c>
      <c r="AI55" s="91">
        <f t="shared" si="160"/>
        <v>0</v>
      </c>
      <c r="AJ55" s="91">
        <f t="shared" si="160"/>
        <v>0</v>
      </c>
      <c r="AK55" s="91">
        <f t="shared" si="160"/>
        <v>0</v>
      </c>
      <c r="AL55" s="91">
        <f t="shared" si="160"/>
        <v>0</v>
      </c>
      <c r="AM55" s="91">
        <f t="shared" si="160"/>
        <v>0</v>
      </c>
      <c r="AN55" s="91">
        <f t="shared" si="160"/>
        <v>0</v>
      </c>
      <c r="AO55" s="91">
        <f t="shared" si="160"/>
        <v>0</v>
      </c>
      <c r="AP55" s="91">
        <f t="shared" si="160"/>
        <v>0</v>
      </c>
      <c r="AQ55" s="91">
        <f t="shared" si="160"/>
        <v>0</v>
      </c>
      <c r="AR55" s="91">
        <f t="shared" si="160"/>
        <v>0</v>
      </c>
      <c r="AS55" s="206"/>
      <c r="AT55" s="87"/>
      <c r="AU55" s="79"/>
      <c r="AV55" s="79"/>
      <c r="AW55" s="79"/>
      <c r="AX55" s="79"/>
      <c r="AY55" s="79"/>
      <c r="AZ55" s="79"/>
      <c r="BA55" s="79"/>
    </row>
    <row r="56" spans="1:53" ht="22.5" customHeight="1" x14ac:dyDescent="0.25">
      <c r="A56" s="84" t="s">
        <v>467</v>
      </c>
      <c r="B56" s="93" t="s">
        <v>418</v>
      </c>
      <c r="C56" s="81" t="s">
        <v>203</v>
      </c>
      <c r="D56" s="94">
        <f>SUM(E56:AR56)</f>
        <v>12651.223276696572</v>
      </c>
      <c r="E56" s="95">
        <f>'[21]2 ИП ТСv2 (без НДС)'!$AT$29</f>
        <v>8177.9053505735665</v>
      </c>
      <c r="F56" s="95"/>
      <c r="G56" s="95"/>
      <c r="H56" s="95"/>
      <c r="I56" s="95"/>
      <c r="J56" s="95"/>
      <c r="K56" s="95"/>
      <c r="L56" s="95">
        <f>'[21]2 ИП ТСv2 (без НДС)'!$AT$40</f>
        <v>900.23741354355786</v>
      </c>
      <c r="M56" s="95"/>
      <c r="N56" s="95"/>
      <c r="O56" s="95"/>
      <c r="P56" s="95"/>
      <c r="Q56" s="95"/>
      <c r="R56" s="95"/>
      <c r="S56" s="95"/>
      <c r="T56" s="95">
        <f>'[21]2 ИП ТСv2 (без НДС)'!$AT$48</f>
        <v>2410.0344546793476</v>
      </c>
      <c r="U56" s="95"/>
      <c r="V56" s="95"/>
      <c r="W56" s="95"/>
      <c r="X56" s="95"/>
      <c r="Y56" s="95"/>
      <c r="Z56" s="95"/>
      <c r="AA56" s="95"/>
      <c r="AB56" s="95">
        <f>'[21]2 ИП ТСv2 (без НДС)'!$AT$56</f>
        <v>1163.0460579000996</v>
      </c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206"/>
      <c r="AT56" s="87"/>
      <c r="AU56" s="79"/>
      <c r="AV56" s="79"/>
      <c r="AW56" s="79"/>
      <c r="AX56" s="79"/>
      <c r="AY56" s="79"/>
      <c r="AZ56" s="79"/>
      <c r="BA56" s="79"/>
    </row>
    <row r="57" spans="1:53" ht="22.5" customHeight="1" x14ac:dyDescent="0.25">
      <c r="A57" s="84" t="s">
        <v>468</v>
      </c>
      <c r="B57" s="92">
        <v>2023</v>
      </c>
      <c r="C57" s="81" t="s">
        <v>203</v>
      </c>
      <c r="D57" s="91">
        <f>D58</f>
        <v>21442.660000000003</v>
      </c>
      <c r="E57" s="91">
        <f t="shared" ref="E57:AR57" si="161">E58</f>
        <v>10678.45</v>
      </c>
      <c r="F57" s="91">
        <f t="shared" si="161"/>
        <v>0</v>
      </c>
      <c r="G57" s="91">
        <f t="shared" si="161"/>
        <v>0</v>
      </c>
      <c r="H57" s="91">
        <f t="shared" si="161"/>
        <v>0</v>
      </c>
      <c r="I57" s="91">
        <f t="shared" si="161"/>
        <v>0</v>
      </c>
      <c r="J57" s="91">
        <f t="shared" si="161"/>
        <v>0</v>
      </c>
      <c r="K57" s="91">
        <f t="shared" si="161"/>
        <v>0</v>
      </c>
      <c r="L57" s="91">
        <f t="shared" si="161"/>
        <v>0</v>
      </c>
      <c r="M57" s="91">
        <f t="shared" si="161"/>
        <v>7311.2</v>
      </c>
      <c r="N57" s="91">
        <f t="shared" si="161"/>
        <v>0</v>
      </c>
      <c r="O57" s="91">
        <f t="shared" si="161"/>
        <v>0</v>
      </c>
      <c r="P57" s="91">
        <f t="shared" si="161"/>
        <v>0</v>
      </c>
      <c r="Q57" s="91">
        <f t="shared" si="161"/>
        <v>0</v>
      </c>
      <c r="R57" s="91">
        <f t="shared" si="161"/>
        <v>0</v>
      </c>
      <c r="S57" s="91">
        <f t="shared" si="161"/>
        <v>0</v>
      </c>
      <c r="T57" s="91">
        <f t="shared" si="161"/>
        <v>0</v>
      </c>
      <c r="U57" s="91">
        <f t="shared" si="161"/>
        <v>0</v>
      </c>
      <c r="V57" s="91">
        <f t="shared" si="161"/>
        <v>0</v>
      </c>
      <c r="W57" s="91">
        <f t="shared" si="161"/>
        <v>0</v>
      </c>
      <c r="X57" s="91">
        <f t="shared" si="161"/>
        <v>0</v>
      </c>
      <c r="Y57" s="91">
        <f t="shared" si="161"/>
        <v>0</v>
      </c>
      <c r="Z57" s="91">
        <f t="shared" si="161"/>
        <v>0</v>
      </c>
      <c r="AA57" s="91">
        <f t="shared" si="161"/>
        <v>0</v>
      </c>
      <c r="AB57" s="91">
        <f t="shared" si="161"/>
        <v>0</v>
      </c>
      <c r="AC57" s="91">
        <f t="shared" si="161"/>
        <v>0</v>
      </c>
      <c r="AD57" s="91">
        <f t="shared" si="161"/>
        <v>0</v>
      </c>
      <c r="AE57" s="91">
        <f t="shared" si="161"/>
        <v>0</v>
      </c>
      <c r="AF57" s="91">
        <f t="shared" si="161"/>
        <v>0</v>
      </c>
      <c r="AG57" s="91">
        <f t="shared" si="161"/>
        <v>0</v>
      </c>
      <c r="AH57" s="91">
        <f t="shared" si="161"/>
        <v>0</v>
      </c>
      <c r="AI57" s="91">
        <f t="shared" si="161"/>
        <v>0</v>
      </c>
      <c r="AJ57" s="91">
        <f t="shared" si="161"/>
        <v>0</v>
      </c>
      <c r="AK57" s="91">
        <f t="shared" si="161"/>
        <v>0</v>
      </c>
      <c r="AL57" s="91">
        <f t="shared" si="161"/>
        <v>0</v>
      </c>
      <c r="AM57" s="91">
        <f t="shared" si="161"/>
        <v>0</v>
      </c>
      <c r="AN57" s="91">
        <f t="shared" si="161"/>
        <v>0</v>
      </c>
      <c r="AO57" s="91">
        <f t="shared" si="161"/>
        <v>0</v>
      </c>
      <c r="AP57" s="91">
        <f t="shared" si="161"/>
        <v>0</v>
      </c>
      <c r="AQ57" s="91">
        <f t="shared" si="161"/>
        <v>3453.01</v>
      </c>
      <c r="AR57" s="91">
        <f t="shared" si="161"/>
        <v>0</v>
      </c>
      <c r="AS57" s="206"/>
      <c r="AT57" s="87"/>
      <c r="AU57" s="79"/>
      <c r="AV57" s="79"/>
      <c r="AW57" s="79"/>
      <c r="AX57" s="79"/>
      <c r="AY57" s="79"/>
      <c r="AZ57" s="79"/>
      <c r="BA57" s="79"/>
    </row>
    <row r="58" spans="1:53" ht="22.5" customHeight="1" x14ac:dyDescent="0.25">
      <c r="A58" s="84" t="s">
        <v>469</v>
      </c>
      <c r="B58" s="93" t="s">
        <v>418</v>
      </c>
      <c r="C58" s="81" t="s">
        <v>203</v>
      </c>
      <c r="D58" s="94">
        <f>SUM(E58:AR58)</f>
        <v>21442.660000000003</v>
      </c>
      <c r="E58" s="95">
        <f>'[22]6.1-ИП ТС'!$M$19</f>
        <v>10678.45</v>
      </c>
      <c r="F58" s="95"/>
      <c r="G58" s="95"/>
      <c r="H58" s="95"/>
      <c r="I58" s="95"/>
      <c r="J58" s="95"/>
      <c r="K58" s="95"/>
      <c r="L58" s="95"/>
      <c r="M58" s="95">
        <f>'[22]6.1-ИП ТС'!$M$39</f>
        <v>7311.2</v>
      </c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>
        <f>'[22]6.1-ИП ТС'!$M$61</f>
        <v>3453.01</v>
      </c>
      <c r="AR58" s="95"/>
      <c r="AS58" s="206"/>
      <c r="AT58" s="87"/>
      <c r="AU58" s="79"/>
      <c r="AV58" s="79"/>
      <c r="AW58" s="79"/>
      <c r="AX58" s="79"/>
      <c r="AY58" s="79"/>
      <c r="AZ58" s="79"/>
      <c r="BA58" s="79"/>
    </row>
    <row r="59" spans="1:53" ht="110.25" x14ac:dyDescent="0.25">
      <c r="A59" s="84" t="s">
        <v>432</v>
      </c>
      <c r="B59" s="85" t="s">
        <v>433</v>
      </c>
      <c r="C59" s="81" t="s">
        <v>164</v>
      </c>
      <c r="D59" s="81" t="s">
        <v>164</v>
      </c>
      <c r="E59" s="81" t="s">
        <v>164</v>
      </c>
      <c r="F59" s="81" t="s">
        <v>164</v>
      </c>
      <c r="G59" s="81" t="s">
        <v>164</v>
      </c>
      <c r="H59" s="81" t="s">
        <v>164</v>
      </c>
      <c r="I59" s="81" t="s">
        <v>164</v>
      </c>
      <c r="J59" s="81" t="s">
        <v>164</v>
      </c>
      <c r="K59" s="81" t="s">
        <v>164</v>
      </c>
      <c r="L59" s="81" t="s">
        <v>164</v>
      </c>
      <c r="M59" s="81" t="s">
        <v>164</v>
      </c>
      <c r="N59" s="81" t="s">
        <v>164</v>
      </c>
      <c r="O59" s="81" t="s">
        <v>164</v>
      </c>
      <c r="P59" s="81" t="s">
        <v>164</v>
      </c>
      <c r="Q59" s="81" t="s">
        <v>164</v>
      </c>
      <c r="R59" s="81" t="s">
        <v>164</v>
      </c>
      <c r="S59" s="81" t="s">
        <v>164</v>
      </c>
      <c r="T59" s="81" t="s">
        <v>164</v>
      </c>
      <c r="U59" s="81" t="s">
        <v>164</v>
      </c>
      <c r="V59" s="81" t="s">
        <v>164</v>
      </c>
      <c r="W59" s="81" t="s">
        <v>164</v>
      </c>
      <c r="X59" s="81" t="s">
        <v>164</v>
      </c>
      <c r="Y59" s="81" t="s">
        <v>164</v>
      </c>
      <c r="Z59" s="81" t="s">
        <v>164</v>
      </c>
      <c r="AA59" s="81" t="s">
        <v>164</v>
      </c>
      <c r="AB59" s="81" t="s">
        <v>164</v>
      </c>
      <c r="AC59" s="81" t="s">
        <v>164</v>
      </c>
      <c r="AD59" s="81" t="s">
        <v>164</v>
      </c>
      <c r="AE59" s="81" t="s">
        <v>164</v>
      </c>
      <c r="AF59" s="81" t="s">
        <v>164</v>
      </c>
      <c r="AG59" s="81" t="s">
        <v>164</v>
      </c>
      <c r="AH59" s="81" t="s">
        <v>164</v>
      </c>
      <c r="AI59" s="81" t="s">
        <v>164</v>
      </c>
      <c r="AJ59" s="81" t="s">
        <v>164</v>
      </c>
      <c r="AK59" s="81" t="s">
        <v>164</v>
      </c>
      <c r="AL59" s="81" t="s">
        <v>164</v>
      </c>
      <c r="AM59" s="81" t="s">
        <v>164</v>
      </c>
      <c r="AN59" s="81" t="s">
        <v>164</v>
      </c>
      <c r="AO59" s="81" t="s">
        <v>164</v>
      </c>
      <c r="AP59" s="81" t="s">
        <v>164</v>
      </c>
      <c r="AQ59" s="81" t="s">
        <v>164</v>
      </c>
      <c r="AR59" s="81" t="s">
        <v>164</v>
      </c>
      <c r="AS59" s="85"/>
      <c r="AT59" s="79"/>
      <c r="AU59" s="79"/>
      <c r="AV59" s="79"/>
      <c r="AW59" s="79"/>
      <c r="AX59" s="79"/>
      <c r="AY59" s="79"/>
      <c r="AZ59" s="79"/>
      <c r="BA59" s="79"/>
    </row>
    <row r="60" spans="1:53" ht="141.75" x14ac:dyDescent="0.25">
      <c r="A60" s="84" t="s">
        <v>434</v>
      </c>
      <c r="B60" s="85" t="s">
        <v>422</v>
      </c>
      <c r="C60" s="81" t="s">
        <v>164</v>
      </c>
      <c r="D60" s="81" t="s">
        <v>164</v>
      </c>
      <c r="E60" s="81" t="s">
        <v>164</v>
      </c>
      <c r="F60" s="81" t="s">
        <v>164</v>
      </c>
      <c r="G60" s="81" t="s">
        <v>164</v>
      </c>
      <c r="H60" s="81" t="s">
        <v>164</v>
      </c>
      <c r="I60" s="81" t="s">
        <v>164</v>
      </c>
      <c r="J60" s="81" t="s">
        <v>164</v>
      </c>
      <c r="K60" s="81" t="s">
        <v>164</v>
      </c>
      <c r="L60" s="81" t="s">
        <v>164</v>
      </c>
      <c r="M60" s="81" t="s">
        <v>164</v>
      </c>
      <c r="N60" s="81" t="s">
        <v>164</v>
      </c>
      <c r="O60" s="81" t="s">
        <v>164</v>
      </c>
      <c r="P60" s="81" t="s">
        <v>164</v>
      </c>
      <c r="Q60" s="81" t="s">
        <v>164</v>
      </c>
      <c r="R60" s="81" t="s">
        <v>164</v>
      </c>
      <c r="S60" s="81" t="s">
        <v>164</v>
      </c>
      <c r="T60" s="81" t="s">
        <v>164</v>
      </c>
      <c r="U60" s="81" t="s">
        <v>164</v>
      </c>
      <c r="V60" s="81" t="s">
        <v>164</v>
      </c>
      <c r="W60" s="81" t="s">
        <v>164</v>
      </c>
      <c r="X60" s="81" t="s">
        <v>164</v>
      </c>
      <c r="Y60" s="81" t="s">
        <v>164</v>
      </c>
      <c r="Z60" s="81" t="s">
        <v>164</v>
      </c>
      <c r="AA60" s="81" t="s">
        <v>164</v>
      </c>
      <c r="AB60" s="81" t="s">
        <v>164</v>
      </c>
      <c r="AC60" s="81" t="s">
        <v>164</v>
      </c>
      <c r="AD60" s="81" t="s">
        <v>164</v>
      </c>
      <c r="AE60" s="81" t="s">
        <v>164</v>
      </c>
      <c r="AF60" s="81" t="s">
        <v>164</v>
      </c>
      <c r="AG60" s="81" t="s">
        <v>164</v>
      </c>
      <c r="AH60" s="81" t="s">
        <v>164</v>
      </c>
      <c r="AI60" s="81" t="s">
        <v>164</v>
      </c>
      <c r="AJ60" s="81" t="s">
        <v>164</v>
      </c>
      <c r="AK60" s="81" t="s">
        <v>164</v>
      </c>
      <c r="AL60" s="81" t="s">
        <v>164</v>
      </c>
      <c r="AM60" s="81" t="s">
        <v>164</v>
      </c>
      <c r="AN60" s="81" t="s">
        <v>164</v>
      </c>
      <c r="AO60" s="81" t="s">
        <v>164</v>
      </c>
      <c r="AP60" s="81" t="s">
        <v>164</v>
      </c>
      <c r="AQ60" s="81" t="s">
        <v>164</v>
      </c>
      <c r="AR60" s="81" t="s">
        <v>164</v>
      </c>
      <c r="AS60" s="85"/>
      <c r="AT60" s="87"/>
      <c r="AU60" s="79"/>
      <c r="AV60" s="79"/>
      <c r="AW60" s="79"/>
      <c r="AX60" s="79"/>
      <c r="AY60" s="79"/>
      <c r="AZ60" s="79"/>
      <c r="BA60" s="79"/>
    </row>
    <row r="61" spans="1:53" ht="32.25" customHeight="1" x14ac:dyDescent="0.25">
      <c r="A61" s="84" t="s">
        <v>435</v>
      </c>
      <c r="B61" s="96">
        <v>2017</v>
      </c>
      <c r="C61" s="81" t="s">
        <v>423</v>
      </c>
      <c r="D61" s="81"/>
      <c r="E61" s="97">
        <f>'[6]ТТЭЦ-1'!$E$36</f>
        <v>141.2671759551437</v>
      </c>
      <c r="F61" s="97">
        <f t="shared" ref="F61:F72" si="162">E61</f>
        <v>141.2671759551437</v>
      </c>
      <c r="G61" s="97">
        <f t="shared" ref="G61:G72" si="163">E61</f>
        <v>141.2671759551437</v>
      </c>
      <c r="H61" s="97">
        <f t="shared" ref="H61:H72" si="164">E61</f>
        <v>141.2671759551437</v>
      </c>
      <c r="I61" s="97">
        <f t="shared" ref="I61:I72" si="165">E61</f>
        <v>141.2671759551437</v>
      </c>
      <c r="J61" s="97">
        <f t="shared" ref="J61:J72" si="166">E61</f>
        <v>141.2671759551437</v>
      </c>
      <c r="K61" s="97">
        <f t="shared" ref="K61:K72" si="167">E61</f>
        <v>141.2671759551437</v>
      </c>
      <c r="L61" s="97">
        <f t="shared" ref="L61:L72" si="168">E61</f>
        <v>141.2671759551437</v>
      </c>
      <c r="M61" s="97">
        <f t="shared" ref="M61:M72" si="169">E61</f>
        <v>141.2671759551437</v>
      </c>
      <c r="N61" s="97">
        <f t="shared" ref="N61:N72" si="170">E61</f>
        <v>141.2671759551437</v>
      </c>
      <c r="O61" s="97">
        <f t="shared" ref="O61:O72" si="171">E61</f>
        <v>141.2671759551437</v>
      </c>
      <c r="P61" s="97">
        <f t="shared" ref="P61:P72" si="172">E61</f>
        <v>141.2671759551437</v>
      </c>
      <c r="Q61" s="97">
        <f t="shared" ref="Q61:Q72" si="173">E61</f>
        <v>141.2671759551437</v>
      </c>
      <c r="R61" s="97">
        <f t="shared" ref="R61:R72" si="174">E61</f>
        <v>141.2671759551437</v>
      </c>
      <c r="S61" s="97">
        <f t="shared" ref="S61:S72" si="175">E61</f>
        <v>141.2671759551437</v>
      </c>
      <c r="T61" s="97">
        <f t="shared" ref="T61:T72" si="176">E61</f>
        <v>141.2671759551437</v>
      </c>
      <c r="U61" s="97">
        <f t="shared" ref="U61:U72" si="177">E61</f>
        <v>141.2671759551437</v>
      </c>
      <c r="V61" s="97">
        <f>'[6]ТТЭЦ-2'!$E$36</f>
        <v>165.69757073245682</v>
      </c>
      <c r="W61" s="97">
        <f>$V61</f>
        <v>165.69757073245682</v>
      </c>
      <c r="X61" s="97">
        <f t="shared" ref="X61:AD62" si="178">$V61</f>
        <v>165.69757073245682</v>
      </c>
      <c r="Y61" s="97">
        <f t="shared" si="178"/>
        <v>165.69757073245682</v>
      </c>
      <c r="Z61" s="97">
        <f t="shared" si="178"/>
        <v>165.69757073245682</v>
      </c>
      <c r="AA61" s="97">
        <f t="shared" si="178"/>
        <v>165.69757073245682</v>
      </c>
      <c r="AB61" s="97">
        <f t="shared" si="178"/>
        <v>165.69757073245682</v>
      </c>
      <c r="AC61" s="97">
        <f t="shared" ref="AC61:AC72" si="179">E61</f>
        <v>141.2671759551437</v>
      </c>
      <c r="AD61" s="97">
        <f t="shared" si="178"/>
        <v>165.69757073245682</v>
      </c>
      <c r="AE61" s="97">
        <f t="shared" ref="AE61:AE72" si="180">E61</f>
        <v>141.2671759551437</v>
      </c>
      <c r="AF61" s="97">
        <f t="shared" ref="AF61:AF72" si="181">E61</f>
        <v>141.2671759551437</v>
      </c>
      <c r="AG61" s="97">
        <f t="shared" ref="AG61:AG72" si="182">$V61</f>
        <v>165.69757073245682</v>
      </c>
      <c r="AH61" s="97">
        <f t="shared" ref="AH61:AH72" si="183">E61</f>
        <v>141.2671759551437</v>
      </c>
      <c r="AI61" s="97">
        <f t="shared" ref="AI61:AI72" si="184">E61</f>
        <v>141.2671759551437</v>
      </c>
      <c r="AJ61" s="97">
        <f t="shared" ref="AJ61:AJ72" si="185">E61</f>
        <v>141.2671759551437</v>
      </c>
      <c r="AK61" s="97">
        <f t="shared" ref="AK61:AR72" si="186">$V61</f>
        <v>165.69757073245682</v>
      </c>
      <c r="AL61" s="97">
        <f t="shared" si="186"/>
        <v>165.69757073245682</v>
      </c>
      <c r="AM61" s="97">
        <f t="shared" si="186"/>
        <v>165.69757073245682</v>
      </c>
      <c r="AN61" s="97">
        <f t="shared" si="186"/>
        <v>165.69757073245682</v>
      </c>
      <c r="AO61" s="97">
        <f t="shared" si="186"/>
        <v>165.69757073245682</v>
      </c>
      <c r="AP61" s="97">
        <f t="shared" si="186"/>
        <v>165.69757073245682</v>
      </c>
      <c r="AQ61" s="97">
        <f t="shared" si="186"/>
        <v>165.69757073245682</v>
      </c>
      <c r="AR61" s="97">
        <f t="shared" si="186"/>
        <v>165.69757073245682</v>
      </c>
      <c r="AS61" s="85"/>
      <c r="AT61" s="87"/>
      <c r="AU61" s="79"/>
      <c r="AV61" s="79"/>
      <c r="AW61" s="79"/>
      <c r="AX61" s="79"/>
      <c r="AY61" s="79"/>
      <c r="AZ61" s="79"/>
      <c r="BA61" s="79"/>
    </row>
    <row r="62" spans="1:53" ht="32.25" customHeight="1" x14ac:dyDescent="0.25">
      <c r="A62" s="84" t="s">
        <v>436</v>
      </c>
      <c r="B62" s="96">
        <v>2018</v>
      </c>
      <c r="C62" s="81" t="s">
        <v>423</v>
      </c>
      <c r="D62" s="81"/>
      <c r="E62" s="97">
        <f>'[23]ТТЭЦ-1'!$E$38</f>
        <v>168.0232592146798</v>
      </c>
      <c r="F62" s="97">
        <f t="shared" si="162"/>
        <v>168.0232592146798</v>
      </c>
      <c r="G62" s="97">
        <f t="shared" si="163"/>
        <v>168.0232592146798</v>
      </c>
      <c r="H62" s="97">
        <f t="shared" si="164"/>
        <v>168.0232592146798</v>
      </c>
      <c r="I62" s="97">
        <f t="shared" si="165"/>
        <v>168.0232592146798</v>
      </c>
      <c r="J62" s="97">
        <f t="shared" si="166"/>
        <v>168.0232592146798</v>
      </c>
      <c r="K62" s="97">
        <f t="shared" si="167"/>
        <v>168.0232592146798</v>
      </c>
      <c r="L62" s="97">
        <f t="shared" si="168"/>
        <v>168.0232592146798</v>
      </c>
      <c r="M62" s="97">
        <f t="shared" si="169"/>
        <v>168.0232592146798</v>
      </c>
      <c r="N62" s="97">
        <f t="shared" si="170"/>
        <v>168.0232592146798</v>
      </c>
      <c r="O62" s="97">
        <f t="shared" si="171"/>
        <v>168.0232592146798</v>
      </c>
      <c r="P62" s="97">
        <f t="shared" si="172"/>
        <v>168.0232592146798</v>
      </c>
      <c r="Q62" s="97">
        <f t="shared" si="173"/>
        <v>168.0232592146798</v>
      </c>
      <c r="R62" s="97">
        <f t="shared" si="174"/>
        <v>168.0232592146798</v>
      </c>
      <c r="S62" s="97">
        <f t="shared" si="175"/>
        <v>168.0232592146798</v>
      </c>
      <c r="T62" s="97">
        <f t="shared" si="176"/>
        <v>168.0232592146798</v>
      </c>
      <c r="U62" s="97">
        <f t="shared" si="177"/>
        <v>168.0232592146798</v>
      </c>
      <c r="V62" s="97">
        <f>'[23]ТТЭЦ-2'!$E$38</f>
        <v>164.06358573062656</v>
      </c>
      <c r="W62" s="97">
        <f>$V62</f>
        <v>164.06358573062656</v>
      </c>
      <c r="X62" s="97">
        <f t="shared" si="178"/>
        <v>164.06358573062656</v>
      </c>
      <c r="Y62" s="97">
        <f t="shared" si="178"/>
        <v>164.06358573062656</v>
      </c>
      <c r="Z62" s="97">
        <f t="shared" si="178"/>
        <v>164.06358573062656</v>
      </c>
      <c r="AA62" s="97">
        <f t="shared" si="178"/>
        <v>164.06358573062656</v>
      </c>
      <c r="AB62" s="97">
        <f t="shared" si="178"/>
        <v>164.06358573062656</v>
      </c>
      <c r="AC62" s="97">
        <f t="shared" si="179"/>
        <v>168.0232592146798</v>
      </c>
      <c r="AD62" s="97">
        <f t="shared" si="178"/>
        <v>164.06358573062656</v>
      </c>
      <c r="AE62" s="97">
        <f t="shared" si="180"/>
        <v>168.0232592146798</v>
      </c>
      <c r="AF62" s="97">
        <f t="shared" si="181"/>
        <v>168.0232592146798</v>
      </c>
      <c r="AG62" s="97">
        <f t="shared" si="182"/>
        <v>164.06358573062656</v>
      </c>
      <c r="AH62" s="97">
        <f t="shared" si="183"/>
        <v>168.0232592146798</v>
      </c>
      <c r="AI62" s="97">
        <f t="shared" si="184"/>
        <v>168.0232592146798</v>
      </c>
      <c r="AJ62" s="97">
        <f t="shared" si="185"/>
        <v>168.0232592146798</v>
      </c>
      <c r="AK62" s="97">
        <f t="shared" si="186"/>
        <v>164.06358573062656</v>
      </c>
      <c r="AL62" s="97">
        <f t="shared" si="186"/>
        <v>164.06358573062656</v>
      </c>
      <c r="AM62" s="97">
        <f t="shared" si="186"/>
        <v>164.06358573062656</v>
      </c>
      <c r="AN62" s="97">
        <f t="shared" si="186"/>
        <v>164.06358573062656</v>
      </c>
      <c r="AO62" s="97">
        <f t="shared" si="186"/>
        <v>164.06358573062656</v>
      </c>
      <c r="AP62" s="97">
        <f t="shared" si="186"/>
        <v>164.06358573062656</v>
      </c>
      <c r="AQ62" s="97">
        <f t="shared" si="186"/>
        <v>164.06358573062656</v>
      </c>
      <c r="AR62" s="97">
        <f t="shared" si="186"/>
        <v>164.06358573062656</v>
      </c>
      <c r="AS62" s="85"/>
      <c r="AT62" s="87"/>
      <c r="AU62" s="79"/>
      <c r="AV62" s="79"/>
      <c r="AW62" s="79"/>
      <c r="AX62" s="79"/>
      <c r="AY62" s="79"/>
      <c r="AZ62" s="79"/>
      <c r="BA62" s="79"/>
    </row>
    <row r="63" spans="1:53" x14ac:dyDescent="0.25">
      <c r="A63" s="207" t="s">
        <v>437</v>
      </c>
      <c r="B63" s="206">
        <v>2019</v>
      </c>
      <c r="C63" s="208" t="s">
        <v>423</v>
      </c>
      <c r="D63" s="81"/>
      <c r="E63" s="97">
        <f>'[24]ТТЭЦ-1 ДМ'!$E$36</f>
        <v>168.6469321594231</v>
      </c>
      <c r="F63" s="97">
        <f t="shared" si="162"/>
        <v>168.6469321594231</v>
      </c>
      <c r="G63" s="97">
        <f t="shared" si="163"/>
        <v>168.6469321594231</v>
      </c>
      <c r="H63" s="97">
        <f t="shared" si="164"/>
        <v>168.6469321594231</v>
      </c>
      <c r="I63" s="97">
        <f t="shared" si="165"/>
        <v>168.6469321594231</v>
      </c>
      <c r="J63" s="97">
        <f t="shared" si="166"/>
        <v>168.6469321594231</v>
      </c>
      <c r="K63" s="97">
        <f t="shared" si="167"/>
        <v>168.6469321594231</v>
      </c>
      <c r="L63" s="97">
        <f t="shared" si="168"/>
        <v>168.6469321594231</v>
      </c>
      <c r="M63" s="97">
        <f t="shared" si="169"/>
        <v>168.6469321594231</v>
      </c>
      <c r="N63" s="97">
        <f t="shared" si="170"/>
        <v>168.6469321594231</v>
      </c>
      <c r="O63" s="97">
        <f t="shared" si="171"/>
        <v>168.6469321594231</v>
      </c>
      <c r="P63" s="97">
        <f t="shared" si="172"/>
        <v>168.6469321594231</v>
      </c>
      <c r="Q63" s="97">
        <f t="shared" si="173"/>
        <v>168.6469321594231</v>
      </c>
      <c r="R63" s="97">
        <f t="shared" si="174"/>
        <v>168.6469321594231</v>
      </c>
      <c r="S63" s="97">
        <f t="shared" si="175"/>
        <v>168.6469321594231</v>
      </c>
      <c r="T63" s="97">
        <f t="shared" si="176"/>
        <v>168.6469321594231</v>
      </c>
      <c r="U63" s="97">
        <f t="shared" si="177"/>
        <v>168.6469321594231</v>
      </c>
      <c r="V63" s="209">
        <f>'[24]ТТЭЦ-2'!$E$36</f>
        <v>164.55281810172417</v>
      </c>
      <c r="W63" s="209">
        <f t="shared" ref="W63:AD72" si="187">$V63</f>
        <v>164.55281810172417</v>
      </c>
      <c r="X63" s="209">
        <f t="shared" si="187"/>
        <v>164.55281810172417</v>
      </c>
      <c r="Y63" s="209">
        <f t="shared" si="187"/>
        <v>164.55281810172417</v>
      </c>
      <c r="Z63" s="209">
        <f t="shared" si="187"/>
        <v>164.55281810172417</v>
      </c>
      <c r="AA63" s="209">
        <f t="shared" si="187"/>
        <v>164.55281810172417</v>
      </c>
      <c r="AB63" s="209">
        <f t="shared" si="187"/>
        <v>164.55281810172417</v>
      </c>
      <c r="AC63" s="97">
        <f t="shared" si="179"/>
        <v>168.6469321594231</v>
      </c>
      <c r="AD63" s="209">
        <f t="shared" si="187"/>
        <v>164.55281810172417</v>
      </c>
      <c r="AE63" s="97">
        <f t="shared" si="180"/>
        <v>168.6469321594231</v>
      </c>
      <c r="AF63" s="97">
        <f t="shared" si="181"/>
        <v>168.6469321594231</v>
      </c>
      <c r="AG63" s="209">
        <f t="shared" si="182"/>
        <v>164.55281810172417</v>
      </c>
      <c r="AH63" s="97">
        <f t="shared" si="183"/>
        <v>168.6469321594231</v>
      </c>
      <c r="AI63" s="97">
        <f t="shared" si="184"/>
        <v>168.6469321594231</v>
      </c>
      <c r="AJ63" s="97">
        <f t="shared" si="185"/>
        <v>168.6469321594231</v>
      </c>
      <c r="AK63" s="209">
        <f t="shared" si="186"/>
        <v>164.55281810172417</v>
      </c>
      <c r="AL63" s="209">
        <f t="shared" si="186"/>
        <v>164.55281810172417</v>
      </c>
      <c r="AM63" s="209">
        <f t="shared" si="186"/>
        <v>164.55281810172417</v>
      </c>
      <c r="AN63" s="209">
        <f t="shared" si="186"/>
        <v>164.55281810172417</v>
      </c>
      <c r="AO63" s="209">
        <f t="shared" si="186"/>
        <v>164.55281810172417</v>
      </c>
      <c r="AP63" s="209">
        <f t="shared" si="186"/>
        <v>164.55281810172417</v>
      </c>
      <c r="AQ63" s="209">
        <f t="shared" si="186"/>
        <v>164.55281810172417</v>
      </c>
      <c r="AR63" s="209">
        <f t="shared" si="186"/>
        <v>164.55281810172417</v>
      </c>
      <c r="AS63" s="208"/>
      <c r="AT63" s="87"/>
      <c r="AU63" s="79"/>
      <c r="AV63" s="79"/>
      <c r="AW63" s="79"/>
      <c r="AX63" s="79"/>
      <c r="AY63" s="79"/>
      <c r="AZ63" s="79"/>
      <c r="BA63" s="79"/>
    </row>
    <row r="64" spans="1:53" x14ac:dyDescent="0.25">
      <c r="A64" s="207"/>
      <c r="B64" s="206"/>
      <c r="C64" s="208"/>
      <c r="D64" s="81"/>
      <c r="E64" s="97">
        <f>'[24]ТТЭЦ-1 НМ'!$E$36</f>
        <v>169.93522183187324</v>
      </c>
      <c r="F64" s="97">
        <f t="shared" si="162"/>
        <v>169.93522183187324</v>
      </c>
      <c r="G64" s="97">
        <f t="shared" si="163"/>
        <v>169.93522183187324</v>
      </c>
      <c r="H64" s="97">
        <f t="shared" si="164"/>
        <v>169.93522183187324</v>
      </c>
      <c r="I64" s="97">
        <f t="shared" si="165"/>
        <v>169.93522183187324</v>
      </c>
      <c r="J64" s="97">
        <f t="shared" si="166"/>
        <v>169.93522183187324</v>
      </c>
      <c r="K64" s="97">
        <f t="shared" si="167"/>
        <v>169.93522183187324</v>
      </c>
      <c r="L64" s="97">
        <f t="shared" si="168"/>
        <v>169.93522183187324</v>
      </c>
      <c r="M64" s="97">
        <f t="shared" si="169"/>
        <v>169.93522183187324</v>
      </c>
      <c r="N64" s="97">
        <f t="shared" si="170"/>
        <v>169.93522183187324</v>
      </c>
      <c r="O64" s="97">
        <f t="shared" si="171"/>
        <v>169.93522183187324</v>
      </c>
      <c r="P64" s="97">
        <f t="shared" si="172"/>
        <v>169.93522183187324</v>
      </c>
      <c r="Q64" s="97">
        <f t="shared" si="173"/>
        <v>169.93522183187324</v>
      </c>
      <c r="R64" s="97">
        <f t="shared" si="174"/>
        <v>169.93522183187324</v>
      </c>
      <c r="S64" s="97">
        <f t="shared" si="175"/>
        <v>169.93522183187324</v>
      </c>
      <c r="T64" s="97">
        <f t="shared" si="176"/>
        <v>169.93522183187324</v>
      </c>
      <c r="U64" s="97">
        <f t="shared" si="177"/>
        <v>169.93522183187324</v>
      </c>
      <c r="V64" s="209">
        <f>'[23]ТТЭЦ-1'!$E$38</f>
        <v>168.0232592146798</v>
      </c>
      <c r="W64" s="209">
        <f t="shared" si="187"/>
        <v>168.0232592146798</v>
      </c>
      <c r="X64" s="209">
        <f t="shared" si="187"/>
        <v>168.0232592146798</v>
      </c>
      <c r="Y64" s="209">
        <f t="shared" si="187"/>
        <v>168.0232592146798</v>
      </c>
      <c r="Z64" s="209">
        <f t="shared" si="187"/>
        <v>168.0232592146798</v>
      </c>
      <c r="AA64" s="209">
        <f t="shared" si="187"/>
        <v>168.0232592146798</v>
      </c>
      <c r="AB64" s="209">
        <f t="shared" si="187"/>
        <v>168.0232592146798</v>
      </c>
      <c r="AC64" s="97">
        <f t="shared" si="179"/>
        <v>169.93522183187324</v>
      </c>
      <c r="AD64" s="209">
        <f t="shared" si="187"/>
        <v>168.0232592146798</v>
      </c>
      <c r="AE64" s="97">
        <f t="shared" si="180"/>
        <v>169.93522183187324</v>
      </c>
      <c r="AF64" s="97">
        <f t="shared" si="181"/>
        <v>169.93522183187324</v>
      </c>
      <c r="AG64" s="209">
        <f t="shared" si="182"/>
        <v>168.0232592146798</v>
      </c>
      <c r="AH64" s="97">
        <f t="shared" si="183"/>
        <v>169.93522183187324</v>
      </c>
      <c r="AI64" s="97">
        <f t="shared" si="184"/>
        <v>169.93522183187324</v>
      </c>
      <c r="AJ64" s="97">
        <f t="shared" si="185"/>
        <v>169.93522183187324</v>
      </c>
      <c r="AK64" s="209">
        <f t="shared" si="186"/>
        <v>168.0232592146798</v>
      </c>
      <c r="AL64" s="209">
        <f t="shared" si="186"/>
        <v>168.0232592146798</v>
      </c>
      <c r="AM64" s="209">
        <f t="shared" si="186"/>
        <v>168.0232592146798</v>
      </c>
      <c r="AN64" s="209">
        <f t="shared" si="186"/>
        <v>168.0232592146798</v>
      </c>
      <c r="AO64" s="209">
        <f t="shared" si="186"/>
        <v>168.0232592146798</v>
      </c>
      <c r="AP64" s="209">
        <f t="shared" si="186"/>
        <v>168.0232592146798</v>
      </c>
      <c r="AQ64" s="209">
        <f t="shared" si="186"/>
        <v>168.0232592146798</v>
      </c>
      <c r="AR64" s="209">
        <f t="shared" si="186"/>
        <v>168.0232592146798</v>
      </c>
      <c r="AS64" s="208"/>
      <c r="AT64" s="87"/>
      <c r="AU64" s="79"/>
      <c r="AV64" s="79"/>
      <c r="AW64" s="79"/>
      <c r="AX64" s="79"/>
      <c r="AY64" s="79"/>
      <c r="AZ64" s="79"/>
      <c r="BA64" s="79"/>
    </row>
    <row r="65" spans="1:53" x14ac:dyDescent="0.25">
      <c r="A65" s="207" t="s">
        <v>438</v>
      </c>
      <c r="B65" s="206">
        <v>2020</v>
      </c>
      <c r="C65" s="208" t="s">
        <v>423</v>
      </c>
      <c r="D65" s="81"/>
      <c r="E65" s="97">
        <f>'[25]ТТЭЦ-1 ДМ'!$E$36</f>
        <v>169.0704722483722</v>
      </c>
      <c r="F65" s="97">
        <f t="shared" si="162"/>
        <v>169.0704722483722</v>
      </c>
      <c r="G65" s="97">
        <f t="shared" si="163"/>
        <v>169.0704722483722</v>
      </c>
      <c r="H65" s="97">
        <f t="shared" si="164"/>
        <v>169.0704722483722</v>
      </c>
      <c r="I65" s="97">
        <f t="shared" si="165"/>
        <v>169.0704722483722</v>
      </c>
      <c r="J65" s="97">
        <f t="shared" si="166"/>
        <v>169.0704722483722</v>
      </c>
      <c r="K65" s="97">
        <f t="shared" si="167"/>
        <v>169.0704722483722</v>
      </c>
      <c r="L65" s="97">
        <f t="shared" si="168"/>
        <v>169.0704722483722</v>
      </c>
      <c r="M65" s="97">
        <f t="shared" si="169"/>
        <v>169.0704722483722</v>
      </c>
      <c r="N65" s="97">
        <f t="shared" si="170"/>
        <v>169.0704722483722</v>
      </c>
      <c r="O65" s="97">
        <f t="shared" si="171"/>
        <v>169.0704722483722</v>
      </c>
      <c r="P65" s="97">
        <f t="shared" si="172"/>
        <v>169.0704722483722</v>
      </c>
      <c r="Q65" s="97">
        <f t="shared" si="173"/>
        <v>169.0704722483722</v>
      </c>
      <c r="R65" s="97">
        <f t="shared" si="174"/>
        <v>169.0704722483722</v>
      </c>
      <c r="S65" s="97">
        <f t="shared" si="175"/>
        <v>169.0704722483722</v>
      </c>
      <c r="T65" s="97">
        <f t="shared" si="176"/>
        <v>169.0704722483722</v>
      </c>
      <c r="U65" s="97">
        <f t="shared" si="177"/>
        <v>169.0704722483722</v>
      </c>
      <c r="V65" s="209">
        <f>'[25]ТТЭЦ-2'!$E$36</f>
        <v>164.68821401451413</v>
      </c>
      <c r="W65" s="209">
        <f t="shared" si="187"/>
        <v>164.68821401451413</v>
      </c>
      <c r="X65" s="209">
        <f t="shared" si="187"/>
        <v>164.68821401451413</v>
      </c>
      <c r="Y65" s="209">
        <f t="shared" si="187"/>
        <v>164.68821401451413</v>
      </c>
      <c r="Z65" s="209">
        <f t="shared" si="187"/>
        <v>164.68821401451413</v>
      </c>
      <c r="AA65" s="209">
        <f t="shared" si="187"/>
        <v>164.68821401451413</v>
      </c>
      <c r="AB65" s="209">
        <f t="shared" si="187"/>
        <v>164.68821401451413</v>
      </c>
      <c r="AC65" s="97">
        <f t="shared" si="179"/>
        <v>169.0704722483722</v>
      </c>
      <c r="AD65" s="209">
        <f t="shared" si="187"/>
        <v>164.68821401451413</v>
      </c>
      <c r="AE65" s="97">
        <f t="shared" si="180"/>
        <v>169.0704722483722</v>
      </c>
      <c r="AF65" s="97">
        <f t="shared" si="181"/>
        <v>169.0704722483722</v>
      </c>
      <c r="AG65" s="209">
        <f t="shared" si="182"/>
        <v>164.68821401451413</v>
      </c>
      <c r="AH65" s="97">
        <f t="shared" si="183"/>
        <v>169.0704722483722</v>
      </c>
      <c r="AI65" s="97">
        <f t="shared" si="184"/>
        <v>169.0704722483722</v>
      </c>
      <c r="AJ65" s="97">
        <f t="shared" si="185"/>
        <v>169.0704722483722</v>
      </c>
      <c r="AK65" s="209">
        <f t="shared" si="186"/>
        <v>164.68821401451413</v>
      </c>
      <c r="AL65" s="209">
        <f t="shared" si="186"/>
        <v>164.68821401451413</v>
      </c>
      <c r="AM65" s="209">
        <f t="shared" si="186"/>
        <v>164.68821401451413</v>
      </c>
      <c r="AN65" s="209">
        <f t="shared" si="186"/>
        <v>164.68821401451413</v>
      </c>
      <c r="AO65" s="209">
        <f t="shared" si="186"/>
        <v>164.68821401451413</v>
      </c>
      <c r="AP65" s="209">
        <f t="shared" si="186"/>
        <v>164.68821401451413</v>
      </c>
      <c r="AQ65" s="209">
        <f t="shared" si="186"/>
        <v>164.68821401451413</v>
      </c>
      <c r="AR65" s="209">
        <f t="shared" si="186"/>
        <v>164.68821401451413</v>
      </c>
      <c r="AS65" s="208"/>
      <c r="AT65" s="87"/>
      <c r="AU65" s="79"/>
      <c r="AV65" s="79"/>
      <c r="AW65" s="79"/>
      <c r="AX65" s="79"/>
      <c r="AY65" s="79"/>
      <c r="AZ65" s="79"/>
      <c r="BA65" s="79"/>
    </row>
    <row r="66" spans="1:53" x14ac:dyDescent="0.25">
      <c r="A66" s="207"/>
      <c r="B66" s="210"/>
      <c r="C66" s="208"/>
      <c r="D66" s="81"/>
      <c r="E66" s="97">
        <f>'[25]ТТЭЦ-1 НМ'!$E$36</f>
        <v>171.4416590322312</v>
      </c>
      <c r="F66" s="97">
        <f t="shared" si="162"/>
        <v>171.4416590322312</v>
      </c>
      <c r="G66" s="97">
        <f t="shared" si="163"/>
        <v>171.4416590322312</v>
      </c>
      <c r="H66" s="97">
        <f t="shared" si="164"/>
        <v>171.4416590322312</v>
      </c>
      <c r="I66" s="97">
        <f t="shared" si="165"/>
        <v>171.4416590322312</v>
      </c>
      <c r="J66" s="97">
        <f t="shared" si="166"/>
        <v>171.4416590322312</v>
      </c>
      <c r="K66" s="97">
        <f t="shared" si="167"/>
        <v>171.4416590322312</v>
      </c>
      <c r="L66" s="97">
        <f t="shared" si="168"/>
        <v>171.4416590322312</v>
      </c>
      <c r="M66" s="97">
        <f t="shared" si="169"/>
        <v>171.4416590322312</v>
      </c>
      <c r="N66" s="97">
        <f t="shared" si="170"/>
        <v>171.4416590322312</v>
      </c>
      <c r="O66" s="97">
        <f t="shared" si="171"/>
        <v>171.4416590322312</v>
      </c>
      <c r="P66" s="97">
        <f t="shared" si="172"/>
        <v>171.4416590322312</v>
      </c>
      <c r="Q66" s="97">
        <f t="shared" si="173"/>
        <v>171.4416590322312</v>
      </c>
      <c r="R66" s="97">
        <f t="shared" si="174"/>
        <v>171.4416590322312</v>
      </c>
      <c r="S66" s="97">
        <f t="shared" si="175"/>
        <v>171.4416590322312</v>
      </c>
      <c r="T66" s="97">
        <f t="shared" si="176"/>
        <v>171.4416590322312</v>
      </c>
      <c r="U66" s="97">
        <f t="shared" si="177"/>
        <v>171.4416590322312</v>
      </c>
      <c r="V66" s="209">
        <f>'[23]ТТЭЦ-1'!$E$38</f>
        <v>168.0232592146798</v>
      </c>
      <c r="W66" s="209">
        <f t="shared" si="187"/>
        <v>168.0232592146798</v>
      </c>
      <c r="X66" s="209">
        <f t="shared" si="187"/>
        <v>168.0232592146798</v>
      </c>
      <c r="Y66" s="209">
        <f t="shared" si="187"/>
        <v>168.0232592146798</v>
      </c>
      <c r="Z66" s="209">
        <f t="shared" si="187"/>
        <v>168.0232592146798</v>
      </c>
      <c r="AA66" s="209">
        <f t="shared" si="187"/>
        <v>168.0232592146798</v>
      </c>
      <c r="AB66" s="209">
        <f t="shared" si="187"/>
        <v>168.0232592146798</v>
      </c>
      <c r="AC66" s="97">
        <f t="shared" si="179"/>
        <v>171.4416590322312</v>
      </c>
      <c r="AD66" s="209">
        <f t="shared" si="187"/>
        <v>168.0232592146798</v>
      </c>
      <c r="AE66" s="97">
        <f t="shared" si="180"/>
        <v>171.4416590322312</v>
      </c>
      <c r="AF66" s="97">
        <f t="shared" si="181"/>
        <v>171.4416590322312</v>
      </c>
      <c r="AG66" s="209">
        <f t="shared" si="182"/>
        <v>168.0232592146798</v>
      </c>
      <c r="AH66" s="97">
        <f t="shared" si="183"/>
        <v>171.4416590322312</v>
      </c>
      <c r="AI66" s="97">
        <f t="shared" si="184"/>
        <v>171.4416590322312</v>
      </c>
      <c r="AJ66" s="97">
        <f t="shared" si="185"/>
        <v>171.4416590322312</v>
      </c>
      <c r="AK66" s="209">
        <f t="shared" si="186"/>
        <v>168.0232592146798</v>
      </c>
      <c r="AL66" s="209">
        <f t="shared" si="186"/>
        <v>168.0232592146798</v>
      </c>
      <c r="AM66" s="209">
        <f t="shared" si="186"/>
        <v>168.0232592146798</v>
      </c>
      <c r="AN66" s="209">
        <f t="shared" si="186"/>
        <v>168.0232592146798</v>
      </c>
      <c r="AO66" s="209">
        <f t="shared" si="186"/>
        <v>168.0232592146798</v>
      </c>
      <c r="AP66" s="209">
        <f t="shared" si="186"/>
        <v>168.0232592146798</v>
      </c>
      <c r="AQ66" s="209">
        <f t="shared" si="186"/>
        <v>168.0232592146798</v>
      </c>
      <c r="AR66" s="209">
        <f t="shared" si="186"/>
        <v>168.0232592146798</v>
      </c>
      <c r="AS66" s="208"/>
      <c r="AT66" s="87"/>
      <c r="AU66" s="79"/>
      <c r="AV66" s="79"/>
      <c r="AW66" s="79"/>
      <c r="AX66" s="79"/>
      <c r="AY66" s="79"/>
      <c r="AZ66" s="79"/>
      <c r="BA66" s="79"/>
    </row>
    <row r="67" spans="1:53" x14ac:dyDescent="0.25">
      <c r="A67" s="207" t="s">
        <v>476</v>
      </c>
      <c r="B67" s="206">
        <v>2021</v>
      </c>
      <c r="C67" s="208" t="s">
        <v>423</v>
      </c>
      <c r="D67" s="81"/>
      <c r="E67" s="97">
        <f>'[26]ТТЭЦ-1 ДМ'!$E$36</f>
        <v>168.01171742317399</v>
      </c>
      <c r="F67" s="97">
        <f t="shared" si="162"/>
        <v>168.01171742317399</v>
      </c>
      <c r="G67" s="97">
        <f t="shared" si="163"/>
        <v>168.01171742317399</v>
      </c>
      <c r="H67" s="97">
        <f t="shared" si="164"/>
        <v>168.01171742317399</v>
      </c>
      <c r="I67" s="97">
        <f t="shared" si="165"/>
        <v>168.01171742317399</v>
      </c>
      <c r="J67" s="97">
        <f t="shared" si="166"/>
        <v>168.01171742317399</v>
      </c>
      <c r="K67" s="97">
        <f t="shared" si="167"/>
        <v>168.01171742317399</v>
      </c>
      <c r="L67" s="97">
        <f t="shared" si="168"/>
        <v>168.01171742317399</v>
      </c>
      <c r="M67" s="97">
        <f t="shared" si="169"/>
        <v>168.01171742317399</v>
      </c>
      <c r="N67" s="97">
        <f t="shared" si="170"/>
        <v>168.01171742317399</v>
      </c>
      <c r="O67" s="97">
        <f t="shared" si="171"/>
        <v>168.01171742317399</v>
      </c>
      <c r="P67" s="97">
        <f t="shared" si="172"/>
        <v>168.01171742317399</v>
      </c>
      <c r="Q67" s="97">
        <f t="shared" si="173"/>
        <v>168.01171742317399</v>
      </c>
      <c r="R67" s="97">
        <f t="shared" si="174"/>
        <v>168.01171742317399</v>
      </c>
      <c r="S67" s="97">
        <f t="shared" si="175"/>
        <v>168.01171742317399</v>
      </c>
      <c r="T67" s="97">
        <f t="shared" si="176"/>
        <v>168.01171742317399</v>
      </c>
      <c r="U67" s="97">
        <f t="shared" si="177"/>
        <v>168.01171742317399</v>
      </c>
      <c r="V67" s="209">
        <f>'[26]ТТЭЦ-2'!$E$36</f>
        <v>163.41022249412993</v>
      </c>
      <c r="W67" s="209">
        <f t="shared" si="187"/>
        <v>163.41022249412993</v>
      </c>
      <c r="X67" s="209">
        <f t="shared" si="187"/>
        <v>163.41022249412993</v>
      </c>
      <c r="Y67" s="209">
        <f t="shared" si="187"/>
        <v>163.41022249412993</v>
      </c>
      <c r="Z67" s="209">
        <f t="shared" si="187"/>
        <v>163.41022249412993</v>
      </c>
      <c r="AA67" s="209">
        <f t="shared" si="187"/>
        <v>163.41022249412993</v>
      </c>
      <c r="AB67" s="209">
        <f t="shared" si="187"/>
        <v>163.41022249412993</v>
      </c>
      <c r="AC67" s="97">
        <f t="shared" si="179"/>
        <v>168.01171742317399</v>
      </c>
      <c r="AD67" s="209">
        <f t="shared" si="187"/>
        <v>163.41022249412993</v>
      </c>
      <c r="AE67" s="97">
        <f t="shared" si="180"/>
        <v>168.01171742317399</v>
      </c>
      <c r="AF67" s="97">
        <f t="shared" si="181"/>
        <v>168.01171742317399</v>
      </c>
      <c r="AG67" s="209">
        <f t="shared" si="182"/>
        <v>163.41022249412993</v>
      </c>
      <c r="AH67" s="97">
        <f t="shared" si="183"/>
        <v>168.01171742317399</v>
      </c>
      <c r="AI67" s="97">
        <f t="shared" si="184"/>
        <v>168.01171742317399</v>
      </c>
      <c r="AJ67" s="97">
        <f t="shared" si="185"/>
        <v>168.01171742317399</v>
      </c>
      <c r="AK67" s="209">
        <f t="shared" si="186"/>
        <v>163.41022249412993</v>
      </c>
      <c r="AL67" s="209">
        <f t="shared" si="186"/>
        <v>163.41022249412993</v>
      </c>
      <c r="AM67" s="209">
        <f t="shared" si="186"/>
        <v>163.41022249412993</v>
      </c>
      <c r="AN67" s="209">
        <f t="shared" si="186"/>
        <v>163.41022249412993</v>
      </c>
      <c r="AO67" s="209">
        <f t="shared" si="186"/>
        <v>163.41022249412993</v>
      </c>
      <c r="AP67" s="209">
        <f t="shared" si="186"/>
        <v>163.41022249412993</v>
      </c>
      <c r="AQ67" s="209">
        <f t="shared" si="186"/>
        <v>163.41022249412993</v>
      </c>
      <c r="AR67" s="209">
        <f t="shared" si="186"/>
        <v>163.41022249412993</v>
      </c>
      <c r="AS67" s="208"/>
      <c r="AT67" s="87"/>
      <c r="AU67" s="79"/>
      <c r="AV67" s="79"/>
      <c r="AW67" s="79"/>
      <c r="AX67" s="79"/>
      <c r="AY67" s="79"/>
      <c r="AZ67" s="79"/>
      <c r="BA67" s="79"/>
    </row>
    <row r="68" spans="1:53" x14ac:dyDescent="0.25">
      <c r="A68" s="207"/>
      <c r="B68" s="210"/>
      <c r="C68" s="208"/>
      <c r="D68" s="81"/>
      <c r="E68" s="97">
        <f>'[26]ТТЭЦ-1 НМ'!$E$36</f>
        <v>168.13144519711557</v>
      </c>
      <c r="F68" s="97">
        <f t="shared" si="162"/>
        <v>168.13144519711557</v>
      </c>
      <c r="G68" s="97">
        <f t="shared" si="163"/>
        <v>168.13144519711557</v>
      </c>
      <c r="H68" s="97">
        <f t="shared" si="164"/>
        <v>168.13144519711557</v>
      </c>
      <c r="I68" s="97">
        <f t="shared" si="165"/>
        <v>168.13144519711557</v>
      </c>
      <c r="J68" s="97">
        <f t="shared" si="166"/>
        <v>168.13144519711557</v>
      </c>
      <c r="K68" s="97">
        <f t="shared" si="167"/>
        <v>168.13144519711557</v>
      </c>
      <c r="L68" s="97">
        <f t="shared" si="168"/>
        <v>168.13144519711557</v>
      </c>
      <c r="M68" s="97">
        <f t="shared" si="169"/>
        <v>168.13144519711557</v>
      </c>
      <c r="N68" s="97">
        <f t="shared" si="170"/>
        <v>168.13144519711557</v>
      </c>
      <c r="O68" s="97">
        <f t="shared" si="171"/>
        <v>168.13144519711557</v>
      </c>
      <c r="P68" s="97">
        <f t="shared" si="172"/>
        <v>168.13144519711557</v>
      </c>
      <c r="Q68" s="97">
        <f t="shared" si="173"/>
        <v>168.13144519711557</v>
      </c>
      <c r="R68" s="97">
        <f t="shared" si="174"/>
        <v>168.13144519711557</v>
      </c>
      <c r="S68" s="97">
        <f t="shared" si="175"/>
        <v>168.13144519711557</v>
      </c>
      <c r="T68" s="97">
        <f t="shared" si="176"/>
        <v>168.13144519711557</v>
      </c>
      <c r="U68" s="97">
        <f t="shared" si="177"/>
        <v>168.13144519711557</v>
      </c>
      <c r="V68" s="209">
        <f>'[23]ТТЭЦ-1'!$E$38</f>
        <v>168.0232592146798</v>
      </c>
      <c r="W68" s="209">
        <f t="shared" si="187"/>
        <v>168.0232592146798</v>
      </c>
      <c r="X68" s="209">
        <f t="shared" si="187"/>
        <v>168.0232592146798</v>
      </c>
      <c r="Y68" s="209">
        <f t="shared" si="187"/>
        <v>168.0232592146798</v>
      </c>
      <c r="Z68" s="209">
        <f t="shared" si="187"/>
        <v>168.0232592146798</v>
      </c>
      <c r="AA68" s="209">
        <f t="shared" si="187"/>
        <v>168.0232592146798</v>
      </c>
      <c r="AB68" s="209">
        <f t="shared" si="187"/>
        <v>168.0232592146798</v>
      </c>
      <c r="AC68" s="97">
        <f t="shared" si="179"/>
        <v>168.13144519711557</v>
      </c>
      <c r="AD68" s="209">
        <f t="shared" si="187"/>
        <v>168.0232592146798</v>
      </c>
      <c r="AE68" s="97">
        <f t="shared" si="180"/>
        <v>168.13144519711557</v>
      </c>
      <c r="AF68" s="97">
        <f t="shared" si="181"/>
        <v>168.13144519711557</v>
      </c>
      <c r="AG68" s="209">
        <f t="shared" si="182"/>
        <v>168.0232592146798</v>
      </c>
      <c r="AH68" s="97">
        <f t="shared" si="183"/>
        <v>168.13144519711557</v>
      </c>
      <c r="AI68" s="97">
        <f t="shared" si="184"/>
        <v>168.13144519711557</v>
      </c>
      <c r="AJ68" s="97">
        <f t="shared" si="185"/>
        <v>168.13144519711557</v>
      </c>
      <c r="AK68" s="209">
        <f t="shared" si="186"/>
        <v>168.0232592146798</v>
      </c>
      <c r="AL68" s="209">
        <f t="shared" si="186"/>
        <v>168.0232592146798</v>
      </c>
      <c r="AM68" s="209">
        <f t="shared" si="186"/>
        <v>168.0232592146798</v>
      </c>
      <c r="AN68" s="209">
        <f t="shared" si="186"/>
        <v>168.0232592146798</v>
      </c>
      <c r="AO68" s="209">
        <f t="shared" si="186"/>
        <v>168.0232592146798</v>
      </c>
      <c r="AP68" s="209">
        <f t="shared" si="186"/>
        <v>168.0232592146798</v>
      </c>
      <c r="AQ68" s="209">
        <f t="shared" si="186"/>
        <v>168.0232592146798</v>
      </c>
      <c r="AR68" s="209">
        <f t="shared" si="186"/>
        <v>168.0232592146798</v>
      </c>
      <c r="AS68" s="208"/>
      <c r="AT68" s="87"/>
      <c r="AU68" s="79"/>
      <c r="AV68" s="79"/>
      <c r="AW68" s="79"/>
      <c r="AX68" s="79"/>
      <c r="AY68" s="79"/>
      <c r="AZ68" s="79"/>
      <c r="BA68" s="79"/>
    </row>
    <row r="69" spans="1:53" x14ac:dyDescent="0.25">
      <c r="A69" s="207" t="s">
        <v>477</v>
      </c>
      <c r="B69" s="206">
        <v>2022</v>
      </c>
      <c r="C69" s="208" t="s">
        <v>423</v>
      </c>
      <c r="D69" s="81"/>
      <c r="E69" s="97">
        <f>'[27]ТТЭЦ-1 ДМ'!$E$36</f>
        <v>169.0594758862911</v>
      </c>
      <c r="F69" s="97">
        <f t="shared" si="162"/>
        <v>169.0594758862911</v>
      </c>
      <c r="G69" s="97">
        <f t="shared" si="163"/>
        <v>169.0594758862911</v>
      </c>
      <c r="H69" s="97">
        <f t="shared" si="164"/>
        <v>169.0594758862911</v>
      </c>
      <c r="I69" s="97">
        <f t="shared" si="165"/>
        <v>169.0594758862911</v>
      </c>
      <c r="J69" s="97">
        <f t="shared" si="166"/>
        <v>169.0594758862911</v>
      </c>
      <c r="K69" s="97">
        <f t="shared" si="167"/>
        <v>169.0594758862911</v>
      </c>
      <c r="L69" s="97">
        <f t="shared" si="168"/>
        <v>169.0594758862911</v>
      </c>
      <c r="M69" s="97">
        <f t="shared" si="169"/>
        <v>169.0594758862911</v>
      </c>
      <c r="N69" s="97">
        <f t="shared" si="170"/>
        <v>169.0594758862911</v>
      </c>
      <c r="O69" s="97">
        <f t="shared" si="171"/>
        <v>169.0594758862911</v>
      </c>
      <c r="P69" s="97">
        <f t="shared" si="172"/>
        <v>169.0594758862911</v>
      </c>
      <c r="Q69" s="97">
        <f t="shared" si="173"/>
        <v>169.0594758862911</v>
      </c>
      <c r="R69" s="97">
        <f t="shared" si="174"/>
        <v>169.0594758862911</v>
      </c>
      <c r="S69" s="97">
        <f t="shared" si="175"/>
        <v>169.0594758862911</v>
      </c>
      <c r="T69" s="97">
        <f t="shared" si="176"/>
        <v>169.0594758862911</v>
      </c>
      <c r="U69" s="97">
        <f t="shared" si="177"/>
        <v>169.0594758862911</v>
      </c>
      <c r="V69" s="209">
        <f>'[27]ТТЭЦ-2'!$E$36</f>
        <v>164.00932260732279</v>
      </c>
      <c r="W69" s="209">
        <f t="shared" si="187"/>
        <v>164.00932260732279</v>
      </c>
      <c r="X69" s="209">
        <f t="shared" si="187"/>
        <v>164.00932260732279</v>
      </c>
      <c r="Y69" s="209">
        <f t="shared" si="187"/>
        <v>164.00932260732279</v>
      </c>
      <c r="Z69" s="209">
        <f t="shared" si="187"/>
        <v>164.00932260732279</v>
      </c>
      <c r="AA69" s="209">
        <f t="shared" si="187"/>
        <v>164.00932260732279</v>
      </c>
      <c r="AB69" s="209">
        <f t="shared" si="187"/>
        <v>164.00932260732279</v>
      </c>
      <c r="AC69" s="97">
        <f t="shared" si="179"/>
        <v>169.0594758862911</v>
      </c>
      <c r="AD69" s="209">
        <f t="shared" si="187"/>
        <v>164.00932260732279</v>
      </c>
      <c r="AE69" s="97">
        <f t="shared" si="180"/>
        <v>169.0594758862911</v>
      </c>
      <c r="AF69" s="97">
        <f t="shared" si="181"/>
        <v>169.0594758862911</v>
      </c>
      <c r="AG69" s="209">
        <f t="shared" si="182"/>
        <v>164.00932260732279</v>
      </c>
      <c r="AH69" s="97">
        <f t="shared" si="183"/>
        <v>169.0594758862911</v>
      </c>
      <c r="AI69" s="97">
        <f t="shared" si="184"/>
        <v>169.0594758862911</v>
      </c>
      <c r="AJ69" s="97">
        <f t="shared" si="185"/>
        <v>169.0594758862911</v>
      </c>
      <c r="AK69" s="209">
        <f t="shared" si="186"/>
        <v>164.00932260732279</v>
      </c>
      <c r="AL69" s="209">
        <f t="shared" si="186"/>
        <v>164.00932260732279</v>
      </c>
      <c r="AM69" s="209">
        <f t="shared" si="186"/>
        <v>164.00932260732279</v>
      </c>
      <c r="AN69" s="209">
        <f t="shared" si="186"/>
        <v>164.00932260732279</v>
      </c>
      <c r="AO69" s="209">
        <f t="shared" si="186"/>
        <v>164.00932260732279</v>
      </c>
      <c r="AP69" s="209">
        <f t="shared" si="186"/>
        <v>164.00932260732279</v>
      </c>
      <c r="AQ69" s="209">
        <f t="shared" si="186"/>
        <v>164.00932260732279</v>
      </c>
      <c r="AR69" s="209">
        <f t="shared" si="186"/>
        <v>164.00932260732279</v>
      </c>
      <c r="AS69" s="208"/>
      <c r="AT69" s="87"/>
      <c r="AU69" s="79"/>
      <c r="AV69" s="79"/>
      <c r="AW69" s="79"/>
      <c r="AX69" s="79"/>
      <c r="AY69" s="79"/>
      <c r="AZ69" s="79"/>
      <c r="BA69" s="79"/>
    </row>
    <row r="70" spans="1:53" x14ac:dyDescent="0.25">
      <c r="A70" s="207"/>
      <c r="B70" s="210"/>
      <c r="C70" s="208"/>
      <c r="D70" s="81"/>
      <c r="E70" s="97">
        <f>'[27]ТТЭЦ-1 НМ'!$E$36</f>
        <v>167.99635749924008</v>
      </c>
      <c r="F70" s="97">
        <f t="shared" si="162"/>
        <v>167.99635749924008</v>
      </c>
      <c r="G70" s="97">
        <f t="shared" si="163"/>
        <v>167.99635749924008</v>
      </c>
      <c r="H70" s="97">
        <f t="shared" si="164"/>
        <v>167.99635749924008</v>
      </c>
      <c r="I70" s="97">
        <f t="shared" si="165"/>
        <v>167.99635749924008</v>
      </c>
      <c r="J70" s="97">
        <f t="shared" si="166"/>
        <v>167.99635749924008</v>
      </c>
      <c r="K70" s="97">
        <f t="shared" si="167"/>
        <v>167.99635749924008</v>
      </c>
      <c r="L70" s="97">
        <f t="shared" si="168"/>
        <v>167.99635749924008</v>
      </c>
      <c r="M70" s="97">
        <f t="shared" si="169"/>
        <v>167.99635749924008</v>
      </c>
      <c r="N70" s="97">
        <f t="shared" si="170"/>
        <v>167.99635749924008</v>
      </c>
      <c r="O70" s="97">
        <f t="shared" si="171"/>
        <v>167.99635749924008</v>
      </c>
      <c r="P70" s="97">
        <f t="shared" si="172"/>
        <v>167.99635749924008</v>
      </c>
      <c r="Q70" s="97">
        <f t="shared" si="173"/>
        <v>167.99635749924008</v>
      </c>
      <c r="R70" s="97">
        <f t="shared" si="174"/>
        <v>167.99635749924008</v>
      </c>
      <c r="S70" s="97">
        <f t="shared" si="175"/>
        <v>167.99635749924008</v>
      </c>
      <c r="T70" s="97">
        <f t="shared" si="176"/>
        <v>167.99635749924008</v>
      </c>
      <c r="U70" s="97">
        <f t="shared" si="177"/>
        <v>167.99635749924008</v>
      </c>
      <c r="V70" s="209">
        <f>'[23]ТТЭЦ-1'!$E$38</f>
        <v>168.0232592146798</v>
      </c>
      <c r="W70" s="209">
        <f t="shared" si="187"/>
        <v>168.0232592146798</v>
      </c>
      <c r="X70" s="209">
        <f t="shared" si="187"/>
        <v>168.0232592146798</v>
      </c>
      <c r="Y70" s="209">
        <f t="shared" si="187"/>
        <v>168.0232592146798</v>
      </c>
      <c r="Z70" s="209">
        <f t="shared" si="187"/>
        <v>168.0232592146798</v>
      </c>
      <c r="AA70" s="209">
        <f t="shared" si="187"/>
        <v>168.0232592146798</v>
      </c>
      <c r="AB70" s="209">
        <f t="shared" si="187"/>
        <v>168.0232592146798</v>
      </c>
      <c r="AC70" s="97">
        <f t="shared" si="179"/>
        <v>167.99635749924008</v>
      </c>
      <c r="AD70" s="209">
        <f t="shared" si="187"/>
        <v>168.0232592146798</v>
      </c>
      <c r="AE70" s="97">
        <f t="shared" si="180"/>
        <v>167.99635749924008</v>
      </c>
      <c r="AF70" s="97">
        <f t="shared" si="181"/>
        <v>167.99635749924008</v>
      </c>
      <c r="AG70" s="209">
        <f t="shared" si="182"/>
        <v>168.0232592146798</v>
      </c>
      <c r="AH70" s="97">
        <f t="shared" si="183"/>
        <v>167.99635749924008</v>
      </c>
      <c r="AI70" s="97">
        <f t="shared" si="184"/>
        <v>167.99635749924008</v>
      </c>
      <c r="AJ70" s="97">
        <f t="shared" si="185"/>
        <v>167.99635749924008</v>
      </c>
      <c r="AK70" s="209">
        <f t="shared" si="186"/>
        <v>168.0232592146798</v>
      </c>
      <c r="AL70" s="209">
        <f t="shared" si="186"/>
        <v>168.0232592146798</v>
      </c>
      <c r="AM70" s="209">
        <f t="shared" si="186"/>
        <v>168.0232592146798</v>
      </c>
      <c r="AN70" s="209">
        <f t="shared" si="186"/>
        <v>168.0232592146798</v>
      </c>
      <c r="AO70" s="209">
        <f t="shared" si="186"/>
        <v>168.0232592146798</v>
      </c>
      <c r="AP70" s="209">
        <f t="shared" si="186"/>
        <v>168.0232592146798</v>
      </c>
      <c r="AQ70" s="209">
        <f t="shared" si="186"/>
        <v>168.0232592146798</v>
      </c>
      <c r="AR70" s="209">
        <f t="shared" si="186"/>
        <v>168.0232592146798</v>
      </c>
      <c r="AS70" s="208"/>
      <c r="AT70" s="87"/>
      <c r="AU70" s="79"/>
      <c r="AV70" s="79"/>
      <c r="AW70" s="79"/>
      <c r="AX70" s="79"/>
      <c r="AY70" s="79"/>
      <c r="AZ70" s="79"/>
      <c r="BA70" s="79"/>
    </row>
    <row r="71" spans="1:53" x14ac:dyDescent="0.25">
      <c r="A71" s="207" t="s">
        <v>478</v>
      </c>
      <c r="B71" s="206">
        <v>2023</v>
      </c>
      <c r="C71" s="208" t="s">
        <v>423</v>
      </c>
      <c r="D71" s="81"/>
      <c r="E71" s="97">
        <f>'[28]ТТЭЦ-1 ДМ'!$E$36</f>
        <v>169.39108097587152</v>
      </c>
      <c r="F71" s="97">
        <f t="shared" si="162"/>
        <v>169.39108097587152</v>
      </c>
      <c r="G71" s="97">
        <f t="shared" si="163"/>
        <v>169.39108097587152</v>
      </c>
      <c r="H71" s="97">
        <f t="shared" si="164"/>
        <v>169.39108097587152</v>
      </c>
      <c r="I71" s="97">
        <f t="shared" si="165"/>
        <v>169.39108097587152</v>
      </c>
      <c r="J71" s="97">
        <f t="shared" si="166"/>
        <v>169.39108097587152</v>
      </c>
      <c r="K71" s="97">
        <f t="shared" si="167"/>
        <v>169.39108097587152</v>
      </c>
      <c r="L71" s="97">
        <f t="shared" si="168"/>
        <v>169.39108097587152</v>
      </c>
      <c r="M71" s="97">
        <f t="shared" si="169"/>
        <v>169.39108097587152</v>
      </c>
      <c r="N71" s="97">
        <f t="shared" si="170"/>
        <v>169.39108097587152</v>
      </c>
      <c r="O71" s="97">
        <f t="shared" si="171"/>
        <v>169.39108097587152</v>
      </c>
      <c r="P71" s="97">
        <f t="shared" si="172"/>
        <v>169.39108097587152</v>
      </c>
      <c r="Q71" s="97">
        <f t="shared" si="173"/>
        <v>169.39108097587152</v>
      </c>
      <c r="R71" s="97">
        <f t="shared" si="174"/>
        <v>169.39108097587152</v>
      </c>
      <c r="S71" s="97">
        <f t="shared" si="175"/>
        <v>169.39108097587152</v>
      </c>
      <c r="T71" s="97">
        <f t="shared" si="176"/>
        <v>169.39108097587152</v>
      </c>
      <c r="U71" s="97">
        <f t="shared" si="177"/>
        <v>169.39108097587152</v>
      </c>
      <c r="V71" s="209">
        <f>'[28]ТТЭЦ-2'!$E$36</f>
        <v>163.48147333113275</v>
      </c>
      <c r="W71" s="209">
        <f t="shared" si="187"/>
        <v>163.48147333113275</v>
      </c>
      <c r="X71" s="209">
        <f t="shared" si="187"/>
        <v>163.48147333113275</v>
      </c>
      <c r="Y71" s="209">
        <f t="shared" si="187"/>
        <v>163.48147333113275</v>
      </c>
      <c r="Z71" s="209">
        <f t="shared" si="187"/>
        <v>163.48147333113275</v>
      </c>
      <c r="AA71" s="209">
        <f t="shared" si="187"/>
        <v>163.48147333113275</v>
      </c>
      <c r="AB71" s="209">
        <f t="shared" si="187"/>
        <v>163.48147333113275</v>
      </c>
      <c r="AC71" s="97">
        <f t="shared" si="179"/>
        <v>169.39108097587152</v>
      </c>
      <c r="AD71" s="209">
        <f t="shared" si="187"/>
        <v>163.48147333113275</v>
      </c>
      <c r="AE71" s="97">
        <f t="shared" si="180"/>
        <v>169.39108097587152</v>
      </c>
      <c r="AF71" s="97">
        <f t="shared" si="181"/>
        <v>169.39108097587152</v>
      </c>
      <c r="AG71" s="209">
        <f t="shared" si="182"/>
        <v>163.48147333113275</v>
      </c>
      <c r="AH71" s="97">
        <f t="shared" si="183"/>
        <v>169.39108097587152</v>
      </c>
      <c r="AI71" s="97">
        <f t="shared" si="184"/>
        <v>169.39108097587152</v>
      </c>
      <c r="AJ71" s="97">
        <f t="shared" si="185"/>
        <v>169.39108097587152</v>
      </c>
      <c r="AK71" s="209">
        <f t="shared" si="186"/>
        <v>163.48147333113275</v>
      </c>
      <c r="AL71" s="209">
        <f t="shared" si="186"/>
        <v>163.48147333113275</v>
      </c>
      <c r="AM71" s="209">
        <f t="shared" si="186"/>
        <v>163.48147333113275</v>
      </c>
      <c r="AN71" s="209">
        <f t="shared" si="186"/>
        <v>163.48147333113275</v>
      </c>
      <c r="AO71" s="209">
        <f t="shared" si="186"/>
        <v>163.48147333113275</v>
      </c>
      <c r="AP71" s="209">
        <f t="shared" si="186"/>
        <v>163.48147333113275</v>
      </c>
      <c r="AQ71" s="209">
        <f t="shared" si="186"/>
        <v>163.48147333113275</v>
      </c>
      <c r="AR71" s="209">
        <f t="shared" si="186"/>
        <v>163.48147333113275</v>
      </c>
      <c r="AS71" s="208"/>
      <c r="AT71" s="87"/>
      <c r="AU71" s="79"/>
      <c r="AV71" s="79"/>
      <c r="AW71" s="79"/>
      <c r="AX71" s="79"/>
      <c r="AY71" s="79"/>
      <c r="AZ71" s="79"/>
      <c r="BA71" s="79"/>
    </row>
    <row r="72" spans="1:53" x14ac:dyDescent="0.25">
      <c r="A72" s="207"/>
      <c r="B72" s="210"/>
      <c r="C72" s="208"/>
      <c r="D72" s="81"/>
      <c r="E72" s="97">
        <f>'[28]ТТЭЦ-1 НМ'!$E$36</f>
        <v>167.68381544337609</v>
      </c>
      <c r="F72" s="97">
        <f t="shared" si="162"/>
        <v>167.68381544337609</v>
      </c>
      <c r="G72" s="97">
        <f t="shared" si="163"/>
        <v>167.68381544337609</v>
      </c>
      <c r="H72" s="97">
        <f t="shared" si="164"/>
        <v>167.68381544337609</v>
      </c>
      <c r="I72" s="97">
        <f t="shared" si="165"/>
        <v>167.68381544337609</v>
      </c>
      <c r="J72" s="97">
        <f t="shared" si="166"/>
        <v>167.68381544337609</v>
      </c>
      <c r="K72" s="97">
        <f t="shared" si="167"/>
        <v>167.68381544337609</v>
      </c>
      <c r="L72" s="97">
        <f t="shared" si="168"/>
        <v>167.68381544337609</v>
      </c>
      <c r="M72" s="97">
        <f t="shared" si="169"/>
        <v>167.68381544337609</v>
      </c>
      <c r="N72" s="97">
        <f t="shared" si="170"/>
        <v>167.68381544337609</v>
      </c>
      <c r="O72" s="97">
        <f t="shared" si="171"/>
        <v>167.68381544337609</v>
      </c>
      <c r="P72" s="97">
        <f t="shared" si="172"/>
        <v>167.68381544337609</v>
      </c>
      <c r="Q72" s="97">
        <f t="shared" si="173"/>
        <v>167.68381544337609</v>
      </c>
      <c r="R72" s="97">
        <f t="shared" si="174"/>
        <v>167.68381544337609</v>
      </c>
      <c r="S72" s="97">
        <f t="shared" si="175"/>
        <v>167.68381544337609</v>
      </c>
      <c r="T72" s="97">
        <f t="shared" si="176"/>
        <v>167.68381544337609</v>
      </c>
      <c r="U72" s="97">
        <f t="shared" si="177"/>
        <v>167.68381544337609</v>
      </c>
      <c r="V72" s="209">
        <f>'[23]ТТЭЦ-1'!$E$38</f>
        <v>168.0232592146798</v>
      </c>
      <c r="W72" s="209">
        <f t="shared" si="187"/>
        <v>168.0232592146798</v>
      </c>
      <c r="X72" s="209">
        <f t="shared" si="187"/>
        <v>168.0232592146798</v>
      </c>
      <c r="Y72" s="209">
        <f t="shared" si="187"/>
        <v>168.0232592146798</v>
      </c>
      <c r="Z72" s="209">
        <f t="shared" si="187"/>
        <v>168.0232592146798</v>
      </c>
      <c r="AA72" s="209">
        <f t="shared" si="187"/>
        <v>168.0232592146798</v>
      </c>
      <c r="AB72" s="209">
        <f t="shared" si="187"/>
        <v>168.0232592146798</v>
      </c>
      <c r="AC72" s="97">
        <f t="shared" si="179"/>
        <v>167.68381544337609</v>
      </c>
      <c r="AD72" s="209">
        <f t="shared" si="187"/>
        <v>168.0232592146798</v>
      </c>
      <c r="AE72" s="97">
        <f t="shared" si="180"/>
        <v>167.68381544337609</v>
      </c>
      <c r="AF72" s="97">
        <f t="shared" si="181"/>
        <v>167.68381544337609</v>
      </c>
      <c r="AG72" s="209">
        <f t="shared" si="182"/>
        <v>168.0232592146798</v>
      </c>
      <c r="AH72" s="97">
        <f t="shared" si="183"/>
        <v>167.68381544337609</v>
      </c>
      <c r="AI72" s="97">
        <f t="shared" si="184"/>
        <v>167.68381544337609</v>
      </c>
      <c r="AJ72" s="97">
        <f t="shared" si="185"/>
        <v>167.68381544337609</v>
      </c>
      <c r="AK72" s="209">
        <f t="shared" si="186"/>
        <v>168.0232592146798</v>
      </c>
      <c r="AL72" s="209">
        <f t="shared" si="186"/>
        <v>168.0232592146798</v>
      </c>
      <c r="AM72" s="209">
        <f t="shared" si="186"/>
        <v>168.0232592146798</v>
      </c>
      <c r="AN72" s="209">
        <f t="shared" si="186"/>
        <v>168.0232592146798</v>
      </c>
      <c r="AO72" s="209">
        <f t="shared" si="186"/>
        <v>168.0232592146798</v>
      </c>
      <c r="AP72" s="209">
        <f t="shared" si="186"/>
        <v>168.0232592146798</v>
      </c>
      <c r="AQ72" s="209">
        <f t="shared" si="186"/>
        <v>168.0232592146798</v>
      </c>
      <c r="AR72" s="209">
        <f t="shared" si="186"/>
        <v>168.0232592146798</v>
      </c>
      <c r="AS72" s="208"/>
      <c r="AT72" s="87"/>
      <c r="AU72" s="79"/>
      <c r="AV72" s="79"/>
      <c r="AW72" s="79"/>
      <c r="AX72" s="79"/>
      <c r="AY72" s="79"/>
      <c r="AZ72" s="79"/>
      <c r="BA72" s="79"/>
    </row>
    <row r="73" spans="1:53" ht="47.25" x14ac:dyDescent="0.25">
      <c r="A73" s="84" t="s">
        <v>439</v>
      </c>
      <c r="B73" s="85" t="s">
        <v>440</v>
      </c>
      <c r="C73" s="81" t="s">
        <v>164</v>
      </c>
      <c r="D73" s="81" t="s">
        <v>164</v>
      </c>
      <c r="E73" s="81" t="s">
        <v>164</v>
      </c>
      <c r="F73" s="81" t="s">
        <v>164</v>
      </c>
      <c r="G73" s="81" t="s">
        <v>164</v>
      </c>
      <c r="H73" s="81" t="s">
        <v>164</v>
      </c>
      <c r="I73" s="81" t="s">
        <v>164</v>
      </c>
      <c r="J73" s="81" t="s">
        <v>164</v>
      </c>
      <c r="K73" s="81" t="s">
        <v>164</v>
      </c>
      <c r="L73" s="81" t="s">
        <v>164</v>
      </c>
      <c r="M73" s="81" t="s">
        <v>164</v>
      </c>
      <c r="N73" s="81" t="s">
        <v>164</v>
      </c>
      <c r="O73" s="81" t="s">
        <v>164</v>
      </c>
      <c r="P73" s="81" t="s">
        <v>164</v>
      </c>
      <c r="Q73" s="81" t="s">
        <v>164</v>
      </c>
      <c r="R73" s="81" t="s">
        <v>164</v>
      </c>
      <c r="S73" s="81" t="s">
        <v>164</v>
      </c>
      <c r="T73" s="81" t="s">
        <v>164</v>
      </c>
      <c r="U73" s="81" t="s">
        <v>164</v>
      </c>
      <c r="V73" s="81" t="s">
        <v>164</v>
      </c>
      <c r="W73" s="81" t="s">
        <v>164</v>
      </c>
      <c r="X73" s="81" t="s">
        <v>164</v>
      </c>
      <c r="Y73" s="81" t="s">
        <v>164</v>
      </c>
      <c r="Z73" s="81" t="s">
        <v>164</v>
      </c>
      <c r="AA73" s="81" t="s">
        <v>164</v>
      </c>
      <c r="AB73" s="81" t="s">
        <v>164</v>
      </c>
      <c r="AC73" s="81" t="s">
        <v>164</v>
      </c>
      <c r="AD73" s="81" t="s">
        <v>164</v>
      </c>
      <c r="AE73" s="81" t="s">
        <v>164</v>
      </c>
      <c r="AF73" s="81" t="s">
        <v>164</v>
      </c>
      <c r="AG73" s="81" t="s">
        <v>164</v>
      </c>
      <c r="AH73" s="81" t="s">
        <v>164</v>
      </c>
      <c r="AI73" s="81" t="s">
        <v>164</v>
      </c>
      <c r="AJ73" s="81" t="s">
        <v>164</v>
      </c>
      <c r="AK73" s="81" t="s">
        <v>164</v>
      </c>
      <c r="AL73" s="81" t="s">
        <v>164</v>
      </c>
      <c r="AM73" s="81" t="s">
        <v>164</v>
      </c>
      <c r="AN73" s="81" t="s">
        <v>164</v>
      </c>
      <c r="AO73" s="81" t="s">
        <v>164</v>
      </c>
      <c r="AP73" s="81" t="s">
        <v>164</v>
      </c>
      <c r="AQ73" s="81" t="s">
        <v>164</v>
      </c>
      <c r="AR73" s="81" t="s">
        <v>164</v>
      </c>
      <c r="AS73" s="85" t="s">
        <v>441</v>
      </c>
      <c r="AT73" s="79"/>
      <c r="AU73" s="79"/>
      <c r="AV73" s="79"/>
      <c r="AW73" s="79"/>
      <c r="AX73" s="79"/>
      <c r="AY73" s="79"/>
      <c r="AZ73" s="79"/>
      <c r="BA73" s="79"/>
    </row>
    <row r="74" spans="1:53" x14ac:dyDescent="0.25">
      <c r="A74" s="77"/>
      <c r="B74" s="77"/>
      <c r="C74" s="77"/>
      <c r="D74" s="77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79"/>
      <c r="AT74" s="79"/>
      <c r="AU74" s="79"/>
      <c r="AV74" s="79"/>
      <c r="AW74" s="79"/>
      <c r="AX74" s="79"/>
      <c r="AY74" s="79"/>
      <c r="AZ74" s="79"/>
      <c r="BA74" s="79"/>
    </row>
  </sheetData>
  <mergeCells count="219">
    <mergeCell ref="A42:A43"/>
    <mergeCell ref="AS34:AS35"/>
    <mergeCell ref="B36:B37"/>
    <mergeCell ref="B38:B39"/>
    <mergeCell ref="B40:B41"/>
    <mergeCell ref="B42:B43"/>
    <mergeCell ref="Y34:Y35"/>
    <mergeCell ref="Z34:Z35"/>
    <mergeCell ref="AA34:AA35"/>
    <mergeCell ref="AB34:AB35"/>
    <mergeCell ref="X36:X37"/>
    <mergeCell ref="Y36:Y37"/>
    <mergeCell ref="Z36:Z37"/>
    <mergeCell ref="AA36:AA37"/>
    <mergeCell ref="AB36:AB37"/>
    <mergeCell ref="X38:X39"/>
    <mergeCell ref="Y38:Y39"/>
    <mergeCell ref="C34:C35"/>
    <mergeCell ref="C36:C37"/>
    <mergeCell ref="C38:C39"/>
    <mergeCell ref="C40:C41"/>
    <mergeCell ref="C42:C43"/>
    <mergeCell ref="V42:V43"/>
    <mergeCell ref="W42:W43"/>
    <mergeCell ref="A1:D1"/>
    <mergeCell ref="A2:AS2"/>
    <mergeCell ref="A3:AS3"/>
    <mergeCell ref="A4:AS4"/>
    <mergeCell ref="A34:A35"/>
    <mergeCell ref="A36:A37"/>
    <mergeCell ref="A38:A39"/>
    <mergeCell ref="A40:A41"/>
    <mergeCell ref="AS16:AS29"/>
    <mergeCell ref="Z6:AB6"/>
    <mergeCell ref="AH6:AJ6"/>
    <mergeCell ref="AK6:AM6"/>
    <mergeCell ref="B34:B35"/>
    <mergeCell ref="V34:V35"/>
    <mergeCell ref="V36:V37"/>
    <mergeCell ref="V38:V39"/>
    <mergeCell ref="V40:V41"/>
    <mergeCell ref="W34:W35"/>
    <mergeCell ref="W36:W37"/>
    <mergeCell ref="W38:W39"/>
    <mergeCell ref="W40:W41"/>
    <mergeCell ref="X34:X35"/>
    <mergeCell ref="AG34:AG35"/>
    <mergeCell ref="AG36:AG37"/>
    <mergeCell ref="AS45:AS58"/>
    <mergeCell ref="AD34:AD35"/>
    <mergeCell ref="AD36:AD37"/>
    <mergeCell ref="AD38:AD39"/>
    <mergeCell ref="AD40:AD41"/>
    <mergeCell ref="AD42:AD43"/>
    <mergeCell ref="X42:X43"/>
    <mergeCell ref="Y42:Y43"/>
    <mergeCell ref="Z42:Z43"/>
    <mergeCell ref="AA42:AA43"/>
    <mergeCell ref="AB42:AB43"/>
    <mergeCell ref="Z38:Z39"/>
    <mergeCell ref="AA38:AA39"/>
    <mergeCell ref="AB38:AB39"/>
    <mergeCell ref="X40:X41"/>
    <mergeCell ref="Y40:Y41"/>
    <mergeCell ref="Z40:Z41"/>
    <mergeCell ref="AA40:AA41"/>
    <mergeCell ref="AB40:AB41"/>
    <mergeCell ref="AK34:AK35"/>
    <mergeCell ref="AK36:AK37"/>
    <mergeCell ref="AK38:AK39"/>
    <mergeCell ref="AK40:AK41"/>
    <mergeCell ref="AK42:AK43"/>
    <mergeCell ref="AG38:AG39"/>
    <mergeCell ref="AG40:AG41"/>
    <mergeCell ref="AG42:AG43"/>
    <mergeCell ref="AM34:AM35"/>
    <mergeCell ref="AM36:AM37"/>
    <mergeCell ref="AM38:AM39"/>
    <mergeCell ref="AM40:AM41"/>
    <mergeCell ref="AM42:AM43"/>
    <mergeCell ref="AL34:AL35"/>
    <mergeCell ref="AL36:AL37"/>
    <mergeCell ref="AL38:AL39"/>
    <mergeCell ref="AL40:AL41"/>
    <mergeCell ref="AL42:AL43"/>
    <mergeCell ref="AO36:AO37"/>
    <mergeCell ref="AO38:AO39"/>
    <mergeCell ref="AO40:AO41"/>
    <mergeCell ref="AO42:AO43"/>
    <mergeCell ref="AN34:AN35"/>
    <mergeCell ref="AN36:AN37"/>
    <mergeCell ref="AN38:AN39"/>
    <mergeCell ref="AN40:AN41"/>
    <mergeCell ref="AN42:AN43"/>
    <mergeCell ref="A67:A68"/>
    <mergeCell ref="A69:A70"/>
    <mergeCell ref="A71:A72"/>
    <mergeCell ref="B63:B64"/>
    <mergeCell ref="B65:B66"/>
    <mergeCell ref="B67:B68"/>
    <mergeCell ref="B69:B70"/>
    <mergeCell ref="B71:B72"/>
    <mergeCell ref="AR34:AR35"/>
    <mergeCell ref="AR36:AR37"/>
    <mergeCell ref="AR38:AR39"/>
    <mergeCell ref="AR40:AR41"/>
    <mergeCell ref="AR42:AR43"/>
    <mergeCell ref="AQ34:AQ35"/>
    <mergeCell ref="AQ36:AQ37"/>
    <mergeCell ref="AQ38:AQ39"/>
    <mergeCell ref="AQ40:AQ41"/>
    <mergeCell ref="AQ42:AQ43"/>
    <mergeCell ref="AP34:AP35"/>
    <mergeCell ref="AP36:AP37"/>
    <mergeCell ref="AP38:AP39"/>
    <mergeCell ref="AP40:AP41"/>
    <mergeCell ref="AP42:AP43"/>
    <mergeCell ref="AO34:AO35"/>
    <mergeCell ref="AG63:AG64"/>
    <mergeCell ref="AK63:AK64"/>
    <mergeCell ref="V63:V64"/>
    <mergeCell ref="W63:W64"/>
    <mergeCell ref="X63:X64"/>
    <mergeCell ref="Y63:Y64"/>
    <mergeCell ref="Z63:Z64"/>
    <mergeCell ref="A63:A64"/>
    <mergeCell ref="A65:A66"/>
    <mergeCell ref="AQ63:AQ64"/>
    <mergeCell ref="AR63:AR64"/>
    <mergeCell ref="V65:V66"/>
    <mergeCell ref="W65:W66"/>
    <mergeCell ref="X65:X66"/>
    <mergeCell ref="Y65:Y66"/>
    <mergeCell ref="Z65:Z66"/>
    <mergeCell ref="AA65:AA66"/>
    <mergeCell ref="AB65:AB66"/>
    <mergeCell ref="AD65:AD66"/>
    <mergeCell ref="AG65:AG66"/>
    <mergeCell ref="AK65:AK66"/>
    <mergeCell ref="AL65:AL66"/>
    <mergeCell ref="AM65:AM66"/>
    <mergeCell ref="AN65:AN66"/>
    <mergeCell ref="AO65:AO66"/>
    <mergeCell ref="AL63:AL64"/>
    <mergeCell ref="AM63:AM64"/>
    <mergeCell ref="AN63:AN64"/>
    <mergeCell ref="AO63:AO64"/>
    <mergeCell ref="AP63:AP64"/>
    <mergeCell ref="AA63:AA64"/>
    <mergeCell ref="AB63:AB64"/>
    <mergeCell ref="AD63:AD64"/>
    <mergeCell ref="AP65:AP66"/>
    <mergeCell ref="AQ65:AQ66"/>
    <mergeCell ref="AR65:AR66"/>
    <mergeCell ref="V67:V68"/>
    <mergeCell ref="W67:W68"/>
    <mergeCell ref="X67:X68"/>
    <mergeCell ref="Y67:Y68"/>
    <mergeCell ref="Z67:Z68"/>
    <mergeCell ref="AA67:AA68"/>
    <mergeCell ref="AB67:AB68"/>
    <mergeCell ref="AD67:AD68"/>
    <mergeCell ref="AG67:AG68"/>
    <mergeCell ref="AK67:AK68"/>
    <mergeCell ref="AL67:AL68"/>
    <mergeCell ref="AM67:AM68"/>
    <mergeCell ref="AN67:AN68"/>
    <mergeCell ref="AP69:AP70"/>
    <mergeCell ref="AQ69:AQ70"/>
    <mergeCell ref="AR69:AR70"/>
    <mergeCell ref="AO67:AO68"/>
    <mergeCell ref="AP67:AP68"/>
    <mergeCell ref="AQ67:AQ68"/>
    <mergeCell ref="AR67:AR68"/>
    <mergeCell ref="V69:V70"/>
    <mergeCell ref="W69:W70"/>
    <mergeCell ref="X69:X70"/>
    <mergeCell ref="Y69:Y70"/>
    <mergeCell ref="Z69:Z70"/>
    <mergeCell ref="AA69:AA70"/>
    <mergeCell ref="AB69:AB70"/>
    <mergeCell ref="AD69:AD70"/>
    <mergeCell ref="AG69:AG70"/>
    <mergeCell ref="AK69:AK70"/>
    <mergeCell ref="AL69:AL70"/>
    <mergeCell ref="AM69:AM70"/>
    <mergeCell ref="AG71:AG72"/>
    <mergeCell ref="AK71:AK72"/>
    <mergeCell ref="V71:V72"/>
    <mergeCell ref="W71:W72"/>
    <mergeCell ref="X71:X72"/>
    <mergeCell ref="Y71:Y72"/>
    <mergeCell ref="Z71:Z72"/>
    <mergeCell ref="AN69:AN70"/>
    <mergeCell ref="AO69:AO70"/>
    <mergeCell ref="AS69:AS70"/>
    <mergeCell ref="AS71:AS72"/>
    <mergeCell ref="AS36:AS37"/>
    <mergeCell ref="AS38:AS39"/>
    <mergeCell ref="AS40:AS41"/>
    <mergeCell ref="AS42:AS43"/>
    <mergeCell ref="C65:C66"/>
    <mergeCell ref="C63:C64"/>
    <mergeCell ref="AS63:AS64"/>
    <mergeCell ref="AS65:AS66"/>
    <mergeCell ref="AS67:AS68"/>
    <mergeCell ref="AQ71:AQ72"/>
    <mergeCell ref="AR71:AR72"/>
    <mergeCell ref="C71:C72"/>
    <mergeCell ref="C69:C70"/>
    <mergeCell ref="C67:C68"/>
    <mergeCell ref="AL71:AL72"/>
    <mergeCell ref="AM71:AM72"/>
    <mergeCell ref="AN71:AN72"/>
    <mergeCell ref="AO71:AO72"/>
    <mergeCell ref="AP71:AP72"/>
    <mergeCell ref="AA71:AA72"/>
    <mergeCell ref="AB71:AB72"/>
    <mergeCell ref="AD71:AD7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утв.28.10.2016</vt:lpstr>
      <vt:lpstr>утв.25.07.2017</vt:lpstr>
      <vt:lpstr>утв.27.08.2018</vt:lpstr>
      <vt:lpstr>утв.27.08.2018_факт 2018 </vt:lpstr>
      <vt:lpstr>утв.12.11.2019</vt:lpstr>
      <vt:lpstr>утв.19.11.2020</vt:lpstr>
      <vt:lpstr>утв.28.10.2021</vt:lpstr>
      <vt:lpstr>утв.27.09.2022</vt:lpstr>
      <vt:lpstr>утв.30.10.2023</vt:lpstr>
      <vt:lpstr>утв.12.11.2019!List06_flag_year</vt:lpstr>
      <vt:lpstr>утв.19.11.2020!List06_flag_year</vt:lpstr>
      <vt:lpstr>утв.27.09.2022!List06_flag_year</vt:lpstr>
      <vt:lpstr>утв.28.10.2021!List06_flag_year</vt:lpstr>
      <vt:lpstr>List06_flag_year</vt:lpstr>
    </vt:vector>
  </TitlesOfParts>
  <Company>Fortum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Kalyuzhnaya Olga</dc:creator>
  <cp:lastModifiedBy>Skiba Vitaliya</cp:lastModifiedBy>
  <cp:lastPrinted>2019-11-13T10:58:50Z</cp:lastPrinted>
  <dcterms:created xsi:type="dcterms:W3CDTF">2017-09-13T08:10:42Z</dcterms:created>
  <dcterms:modified xsi:type="dcterms:W3CDTF">2024-05-29T13:19:21Z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044c0-b6aa-4b2b-834d-65c9ef8bb134_Enabled">
    <vt:lpwstr>true</vt:lpwstr>
  </property>
  <property fmtid="{D5CDD505-2E9C-101B-9397-08002B2CF9AE}" pid="3" name="MSIP_Label_f45044c0-b6aa-4b2b-834d-65c9ef8bb134_SetDate">
    <vt:lpwstr>2021-11-24T19:53:54Z</vt:lpwstr>
  </property>
  <property fmtid="{D5CDD505-2E9C-101B-9397-08002B2CF9AE}" pid="4" name="MSIP_Label_f45044c0-b6aa-4b2b-834d-65c9ef8bb134_Method">
    <vt:lpwstr>Standard</vt:lpwstr>
  </property>
  <property fmtid="{D5CDD505-2E9C-101B-9397-08002B2CF9AE}" pid="5" name="MSIP_Label_f45044c0-b6aa-4b2b-834d-65c9ef8bb134_Name">
    <vt:lpwstr>f45044c0-b6aa-4b2b-834d-65c9ef8bb134</vt:lpwstr>
  </property>
  <property fmtid="{D5CDD505-2E9C-101B-9397-08002B2CF9AE}" pid="6" name="MSIP_Label_f45044c0-b6aa-4b2b-834d-65c9ef8bb134_SiteId">
    <vt:lpwstr>62a9c2c8-8b09-43be-a7fb-9a87875714a9</vt:lpwstr>
  </property>
  <property fmtid="{D5CDD505-2E9C-101B-9397-08002B2CF9AE}" pid="7" name="MSIP_Label_f45044c0-b6aa-4b2b-834d-65c9ef8bb134_ContentBits">
    <vt:lpwstr>0</vt:lpwstr>
  </property>
</Properties>
</file>